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firstSheet="1" activeTab="1"/>
  </bookViews>
  <sheets>
    <sheet name="Hoja1" sheetId="1" state="hidden" r:id="rId1"/>
    <sheet name="F1" sheetId="2" r:id="rId2"/>
    <sheet name="F2" sheetId="3" r:id="rId3"/>
    <sheet name="F3" sheetId="4" r:id="rId4"/>
    <sheet name="F4" sheetId="5" r:id="rId5"/>
    <sheet name="F5" sheetId="6" r:id="rId6"/>
  </sheets>
  <definedNames/>
  <calcPr fullCalcOnLoad="1"/>
</workbook>
</file>

<file path=xl/sharedStrings.xml><?xml version="1.0" encoding="utf-8"?>
<sst xmlns="http://schemas.openxmlformats.org/spreadsheetml/2006/main" count="319" uniqueCount="295">
  <si>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</si>
  <si>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</si>
  <si>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</si>
  <si>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</si>
  <si>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</si>
  <si>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</si>
  <si>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</si>
  <si>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</si>
  <si>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</si>
  <si>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</si>
  <si>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</si>
  <si>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</si>
  <si>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</si>
  <si>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</si>
  <si>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</si>
  <si>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</si>
  <si>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</si>
  <si>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</si>
  <si>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</si>
  <si>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</si>
  <si>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</si>
  <si>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</si>
  <si>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</si>
  <si>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</si>
  <si>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</si>
  <si>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</si>
  <si>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</si>
  <si>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</si>
  <si>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</si>
  <si>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</si>
  <si>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</si>
  <si>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</si>
  <si>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</si>
  <si>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</si>
  <si>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</si>
  <si>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</si>
  <si>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</si>
  <si>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</si>
  <si>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</si>
  <si>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</si>
  <si>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</si>
  <si>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</si>
  <si>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</si>
  <si>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</si>
  <si>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</si>
  <si>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</si>
  <si>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</si>
  <si>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</si>
  <si>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</si>
  <si>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</si>
  <si>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</si>
  <si>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</si>
  <si>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</si>
  <si>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</si>
  <si>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</si>
  <si>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</si>
  <si>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</si>
  <si>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</si>
  <si>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</si>
  <si>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</si>
  <si>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</si>
  <si>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</si>
  <si>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</si>
  <si>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</si>
  <si>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</si>
  <si>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</si>
  <si>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</si>
  <si>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</si>
  <si>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</si>
  <si>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</si>
  <si>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</si>
  <si>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</si>
  <si>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</si>
  <si>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</si>
  <si>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</si>
  <si>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</si>
  <si>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</si>
  <si>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</si>
  <si>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</si>
  <si>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</si>
  <si>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</si>
  <si>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</si>
  <si>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</si>
  <si>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</si>
  <si>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</si>
  <si>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</si>
  <si>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</si>
  <si>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</si>
  <si>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</si>
  <si>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</si>
  <si>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</si>
  <si>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</si>
  <si>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</si>
  <si>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</si>
  <si>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</si>
  <si>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</si>
  <si>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</si>
  <si>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</si>
  <si>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</si>
  <si>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</si>
  <si>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</si>
  <si>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</si>
  <si>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</si>
  <si>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</si>
  <si>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</si>
  <si>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</si>
  <si>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</si>
  <si>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</si>
  <si>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</si>
  <si>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</si>
  <si>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</si>
  <si>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</si>
  <si>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</si>
  <si>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</si>
  <si>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</si>
  <si>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</si>
  <si>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</si>
  <si>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</si>
  <si>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</si>
  <si>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</si>
  <si>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</si>
  <si>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</si>
  <si>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</si>
  <si>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</si>
  <si>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</si>
  <si>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</si>
  <si>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</si>
  <si>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</si>
  <si>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</si>
  <si>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</si>
  <si>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</si>
  <si>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</si>
  <si>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</si>
  <si>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</si>
  <si>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</si>
  <si>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</si>
  <si>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</si>
  <si>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</si>
  <si>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</si>
  <si>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</si>
  <si>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</si>
  <si>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</si>
  <si>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</si>
  <si>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</si>
  <si>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</si>
  <si>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</si>
  <si>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</si>
  <si>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</si>
  <si>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</si>
  <si>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</si>
  <si>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</si>
  <si>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</si>
  <si>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</si>
  <si>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</si>
  <si>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</si>
  <si>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</si>
  <si>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</si>
  <si>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</si>
  <si>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</si>
  <si>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</si>
  <si>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</si>
  <si>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</si>
  <si>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</si>
  <si>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</si>
  <si>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</si>
  <si>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</si>
  <si>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</si>
  <si>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</si>
  <si>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</si>
  <si>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</si>
  <si>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</si>
  <si>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</si>
  <si>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</si>
  <si>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</si>
  <si>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</si>
  <si>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</si>
  <si>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</si>
  <si>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</si>
  <si>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</si>
  <si>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</si>
  <si>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</si>
  <si>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</si>
  <si>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</si>
  <si>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SALAMANCA, GUANAJUATO.
Informe Analítico de Obligaciones Diferentes de Financiamientos # LDF
al 31 de Diciembre de 2019 y al 31 de Diciembre de 2018
PESOS</t>
  </si>
  <si>
    <t>MUNICIPIO DE SALAMANCA, GUANAJUATO.
Estado Analítico de Ingresos Detallado - LDF
al 31 de Diciembre de 2019
PESOS</t>
  </si>
  <si>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</si>
  <si>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</si>
  <si>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</si>
  <si>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</si>
  <si>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</si>
  <si>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</si>
  <si>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</si>
  <si>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</si>
  <si>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</si>
  <si>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</si>
  <si>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</si>
  <si>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</si>
  <si>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</si>
  <si>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</si>
  <si>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</si>
  <si>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</si>
  <si>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</si>
  <si>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</si>
  <si>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</si>
  <si>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</si>
  <si>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</si>
  <si>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</si>
  <si>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</si>
  <si>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</si>
  <si>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</si>
  <si>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</si>
  <si>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</si>
  <si>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</si>
  <si>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</si>
  <si>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</si>
  <si>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</si>
  <si>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</si>
  <si>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</si>
  <si>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</si>
  <si>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</si>
  <si>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</si>
  <si>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</si>
  <si>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</si>
  <si>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</si>
  <si>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</si>
  <si>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</si>
  <si>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</si>
  <si>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</si>
  <si>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</si>
  <si>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</si>
  <si>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</si>
  <si>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</si>
  <si>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</si>
  <si>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</si>
  <si>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</si>
  <si>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</si>
  <si>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</si>
  <si>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</si>
  <si>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</si>
  <si>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</si>
  <si>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</si>
  <si>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</si>
  <si>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</si>
  <si>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</si>
  <si>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</si>
  <si>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</si>
  <si>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</si>
  <si>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</si>
  <si>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</si>
  <si>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</si>
  <si>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</si>
  <si>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</si>
  <si>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</si>
  <si>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</si>
  <si>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SALAMANCA, GUANAJUATO.
Balance Presupuestario - LDF
al 31 de Diciembre de 2019
PESOS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</si>
  <si>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</si>
  <si>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</si>
  <si>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</si>
  <si>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</si>
  <si>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</si>
  <si>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</si>
  <si>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</si>
  <si>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</si>
  <si>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</si>
  <si>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</si>
  <si>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</si>
  <si>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</si>
  <si>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</si>
  <si>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</si>
  <si>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</si>
  <si>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</si>
  <si>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</si>
  <si>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</si>
  <si>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</si>
  <si>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</si>
  <si>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</si>
  <si>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</si>
  <si>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</si>
  <si>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</si>
  <si>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</si>
  <si>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</si>
  <si>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</si>
  <si>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</si>
  <si>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</si>
  <si>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</si>
  <si>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</si>
  <si>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</si>
  <si>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</si>
  <si>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</si>
  <si>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MUNICIPIO DE SALAMANCA, GUANAJUATO.
Informe Analítico de la Deuda Pública y Otros Pasivos - LDF
al 31 de Diciembre de 2019 y al 31 de Diciembre de 2018
PESOS</t>
  </si>
  <si>
    <t>Estimado/
Aprobado (d)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</si>
  <si>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</si>
  <si>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</si>
  <si>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</si>
  <si>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MUNICIPIO DE SALAMANCA, GUANAJUATO.
Estado de Situación Financiera Detallado - LDF
al 31 de Diciembre de 2019 y al 31 de Diciembre de 2019
PESOS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</si>
</sst>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6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22"/>
      <name val="Arial"/>
      <family val="2"/>
    </font>
    <font>
      <sz val="9"/>
      <color indexed="22"/>
      <name val="Arial"/>
      <family val="2"/>
    </font>
    <font>
      <u val="single"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2" tint="-0.09996999800205231"/>
      <name val="Arial"/>
      <family val="2"/>
    </font>
    <font>
      <sz val="9"/>
      <color theme="2" tint="-0.09996999800205231"/>
      <name val="Arial"/>
      <family val="2"/>
    </font>
    <font>
      <u val="single"/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4" fontId="47" fillId="0" borderId="12" xfId="0" applyNumberFormat="1" applyFont="1" applyBorder="1" applyAlignment="1">
      <alignment vertical="center"/>
    </xf>
    <xf numFmtId="0" fontId="47" fillId="0" borderId="0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justify" vertical="center" wrapText="1"/>
    </xf>
    <xf numFmtId="4" fontId="47" fillId="0" borderId="14" xfId="0" applyNumberFormat="1" applyFont="1" applyBorder="1" applyAlignment="1">
      <alignment vertical="center"/>
    </xf>
    <xf numFmtId="0" fontId="47" fillId="0" borderId="15" xfId="0" applyFont="1" applyBorder="1" applyAlignment="1">
      <alignment horizontal="justify" vertical="center" wrapText="1"/>
    </xf>
    <xf numFmtId="0" fontId="47" fillId="0" borderId="0" xfId="0" applyFont="1" applyAlignment="1">
      <alignment/>
    </xf>
    <xf numFmtId="0" fontId="47" fillId="0" borderId="0" xfId="53" applyProtection="1">
      <alignment/>
      <protection locked="0"/>
    </xf>
    <xf numFmtId="0" fontId="47" fillId="0" borderId="0" xfId="53">
      <alignment/>
      <protection/>
    </xf>
    <xf numFmtId="0" fontId="55" fillId="0" borderId="0" xfId="53" applyFont="1">
      <alignment/>
      <protection/>
    </xf>
    <xf numFmtId="0" fontId="0" fillId="0" borderId="0" xfId="0" applyAlignment="1">
      <alignment/>
    </xf>
    <xf numFmtId="0" fontId="54" fillId="33" borderId="14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 wrapText="1"/>
    </xf>
    <xf numFmtId="4" fontId="4" fillId="0" borderId="12" xfId="54" applyNumberFormat="1" applyFont="1" applyFill="1" applyBorder="1" applyAlignment="1" applyProtection="1">
      <alignment vertical="top" wrapText="1"/>
      <protection locked="0"/>
    </xf>
    <xf numFmtId="4" fontId="47" fillId="0" borderId="16" xfId="0" applyNumberFormat="1" applyFont="1" applyBorder="1" applyAlignment="1" applyProtection="1">
      <alignment/>
      <protection locked="0"/>
    </xf>
    <xf numFmtId="0" fontId="56" fillId="0" borderId="17" xfId="0" applyFont="1" applyBorder="1" applyAlignment="1">
      <alignment horizontal="justify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vertical="center" wrapText="1"/>
    </xf>
    <xf numFmtId="0" fontId="57" fillId="0" borderId="16" xfId="0" applyFont="1" applyBorder="1" applyAlignment="1">
      <alignment horizontal="left" vertical="center" wrapText="1"/>
    </xf>
    <xf numFmtId="4" fontId="47" fillId="0" borderId="16" xfId="0" applyNumberFormat="1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6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justify" vertical="center" wrapText="1"/>
    </xf>
    <xf numFmtId="4" fontId="47" fillId="0" borderId="14" xfId="0" applyNumberFormat="1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left" vertical="center" wrapText="1"/>
    </xf>
    <xf numFmtId="15" fontId="47" fillId="0" borderId="12" xfId="0" applyNumberFormat="1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4" fontId="47" fillId="0" borderId="12" xfId="0" applyNumberFormat="1" applyFont="1" applyBorder="1" applyAlignment="1" applyProtection="1">
      <alignment/>
      <protection locked="0"/>
    </xf>
    <xf numFmtId="15" fontId="47" fillId="0" borderId="16" xfId="0" applyNumberFormat="1" applyFont="1" applyBorder="1" applyAlignment="1" applyProtection="1">
      <alignment/>
      <protection locked="0"/>
    </xf>
    <xf numFmtId="0" fontId="47" fillId="0" borderId="16" xfId="0" applyFont="1" applyBorder="1" applyAlignment="1" applyProtection="1">
      <alignment/>
      <protection locked="0"/>
    </xf>
    <xf numFmtId="4" fontId="57" fillId="0" borderId="16" xfId="0" applyNumberFormat="1" applyFont="1" applyBorder="1" applyAlignment="1" applyProtection="1">
      <alignment/>
      <protection locked="0"/>
    </xf>
    <xf numFmtId="0" fontId="47" fillId="0" borderId="16" xfId="0" applyFont="1" applyBorder="1" applyAlignment="1">
      <alignment horizontal="left" vertical="center" wrapText="1" indent="1"/>
    </xf>
    <xf numFmtId="164" fontId="58" fillId="0" borderId="16" xfId="0" applyNumberFormat="1" applyFont="1" applyFill="1" applyBorder="1" applyAlignment="1" applyProtection="1">
      <alignment vertical="center"/>
      <protection locked="0"/>
    </xf>
    <xf numFmtId="43" fontId="58" fillId="0" borderId="16" xfId="49" applyFont="1" applyFill="1" applyBorder="1" applyAlignment="1" applyProtection="1">
      <alignment vertical="center"/>
      <protection locked="0"/>
    </xf>
    <xf numFmtId="0" fontId="58" fillId="0" borderId="16" xfId="0" applyFont="1" applyFill="1" applyBorder="1" applyAlignment="1" applyProtection="1">
      <alignment vertical="center"/>
      <protection locked="0"/>
    </xf>
    <xf numFmtId="0" fontId="57" fillId="0" borderId="14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54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/>
    </xf>
    <xf numFmtId="0" fontId="54" fillId="33" borderId="14" xfId="0" applyFont="1" applyFill="1" applyBorder="1" applyAlignment="1">
      <alignment horizontal="center" vertical="top"/>
    </xf>
    <xf numFmtId="0" fontId="54" fillId="33" borderId="14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/>
    </xf>
    <xf numFmtId="4" fontId="47" fillId="0" borderId="12" xfId="0" applyNumberFormat="1" applyFont="1" applyBorder="1" applyAlignment="1">
      <alignment vertical="center"/>
    </xf>
    <xf numFmtId="0" fontId="57" fillId="0" borderId="16" xfId="0" applyFont="1" applyBorder="1" applyAlignment="1">
      <alignment horizontal="left" vertical="center"/>
    </xf>
    <xf numFmtId="4" fontId="47" fillId="0" borderId="16" xfId="0" applyNumberFormat="1" applyFont="1" applyBorder="1" applyAlignment="1">
      <alignment vertical="center"/>
    </xf>
    <xf numFmtId="0" fontId="47" fillId="0" borderId="18" xfId="0" applyFont="1" applyBorder="1" applyAlignment="1">
      <alignment/>
    </xf>
    <xf numFmtId="0" fontId="47" fillId="0" borderId="17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Border="1" applyAlignment="1">
      <alignment horizontal="justify" vertical="center" wrapText="1"/>
    </xf>
    <xf numFmtId="0" fontId="57" fillId="0" borderId="11" xfId="0" applyFont="1" applyBorder="1" applyAlignment="1">
      <alignment vertical="center" wrapText="1"/>
    </xf>
    <xf numFmtId="4" fontId="57" fillId="0" borderId="16" xfId="0" applyNumberFormat="1" applyFont="1" applyBorder="1" applyAlignment="1">
      <alignment vertical="center"/>
    </xf>
    <xf numFmtId="0" fontId="57" fillId="0" borderId="0" xfId="0" applyFont="1" applyBorder="1" applyAlignment="1">
      <alignment horizontal="justify" vertical="center" wrapText="1"/>
    </xf>
    <xf numFmtId="4" fontId="47" fillId="0" borderId="16" xfId="0" applyNumberFormat="1" applyFont="1" applyBorder="1" applyAlignment="1">
      <alignment vertical="center"/>
    </xf>
    <xf numFmtId="0" fontId="47" fillId="0" borderId="11" xfId="0" applyFont="1" applyBorder="1" applyAlignment="1">
      <alignment horizontal="left" vertical="center" wrapText="1" indent="1"/>
    </xf>
    <xf numFmtId="0" fontId="47" fillId="0" borderId="0" xfId="0" applyFont="1" applyBorder="1" applyAlignment="1">
      <alignment horizontal="left" vertical="center" wrapText="1" indent="1"/>
    </xf>
    <xf numFmtId="0" fontId="57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left" vertical="center" wrapText="1" indent="1"/>
    </xf>
    <xf numFmtId="0" fontId="57" fillId="0" borderId="11" xfId="0" applyFont="1" applyBorder="1" applyAlignment="1">
      <alignment horizontal="justify" vertical="center"/>
    </xf>
    <xf numFmtId="43" fontId="58" fillId="0" borderId="16" xfId="47" applyFont="1" applyFill="1" applyBorder="1" applyAlignment="1" applyProtection="1">
      <alignment horizontal="right" vertical="center"/>
      <protection locked="0"/>
    </xf>
    <xf numFmtId="43" fontId="58" fillId="0" borderId="16" xfId="47" applyFont="1" applyFill="1" applyBorder="1" applyAlignment="1">
      <alignment horizontal="right" vertical="center"/>
    </xf>
    <xf numFmtId="43" fontId="59" fillId="0" borderId="16" xfId="47" applyFont="1" applyFill="1" applyBorder="1" applyAlignment="1" applyProtection="1">
      <alignment horizontal="right" vertical="center"/>
      <protection locked="0"/>
    </xf>
    <xf numFmtId="43" fontId="59" fillId="0" borderId="16" xfId="47" applyFont="1" applyFill="1" applyBorder="1" applyAlignment="1">
      <alignment horizontal="right" vertical="center"/>
    </xf>
    <xf numFmtId="43" fontId="60" fillId="0" borderId="16" xfId="47" applyFont="1" applyFill="1" applyBorder="1" applyAlignment="1" applyProtection="1">
      <alignment horizontal="right" vertical="center"/>
      <protection locked="0"/>
    </xf>
    <xf numFmtId="43" fontId="58" fillId="0" borderId="16" xfId="47" applyFont="1" applyFill="1" applyBorder="1" applyAlignment="1">
      <alignment horizontal="right"/>
    </xf>
    <xf numFmtId="43" fontId="58" fillId="34" borderId="19" xfId="47" applyFont="1" applyFill="1" applyBorder="1" applyAlignment="1">
      <alignment horizontal="right"/>
    </xf>
    <xf numFmtId="43" fontId="58" fillId="0" borderId="16" xfId="47" applyFont="1" applyBorder="1" applyAlignment="1">
      <alignment horizontal="right"/>
    </xf>
    <xf numFmtId="43" fontId="58" fillId="0" borderId="14" xfId="47" applyFont="1" applyFill="1" applyBorder="1" applyAlignment="1">
      <alignment horizontal="right"/>
    </xf>
    <xf numFmtId="43" fontId="61" fillId="0" borderId="16" xfId="47" applyFont="1" applyFill="1" applyBorder="1" applyAlignment="1" applyProtection="1">
      <alignment horizontal="right" vertical="center"/>
      <protection locked="0"/>
    </xf>
    <xf numFmtId="0" fontId="53" fillId="34" borderId="10" xfId="0" applyFont="1" applyFill="1" applyBorder="1" applyAlignment="1">
      <alignment horizontal="left" vertical="center" wrapText="1" indent="3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left" vertical="center" indent="3"/>
    </xf>
    <xf numFmtId="0" fontId="0" fillId="0" borderId="16" xfId="0" applyFill="1" applyBorder="1" applyAlignment="1">
      <alignment horizontal="left" vertical="center" indent="6"/>
    </xf>
    <xf numFmtId="0" fontId="0" fillId="0" borderId="16" xfId="0" applyFill="1" applyBorder="1" applyAlignment="1">
      <alignment horizontal="left" vertical="center" indent="3"/>
    </xf>
    <xf numFmtId="0" fontId="53" fillId="0" borderId="16" xfId="0" applyFont="1" applyFill="1" applyBorder="1" applyAlignment="1">
      <alignment horizontal="left" vertical="center" wrapText="1" indent="3"/>
    </xf>
    <xf numFmtId="0" fontId="53" fillId="0" borderId="14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43" fontId="53" fillId="0" borderId="16" xfId="47" applyFont="1" applyFill="1" applyBorder="1" applyAlignment="1" applyProtection="1">
      <alignment vertical="center"/>
      <protection locked="0"/>
    </xf>
    <xf numFmtId="43" fontId="36" fillId="0" borderId="16" xfId="47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43" fontId="0" fillId="0" borderId="16" xfId="47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3" fontId="0" fillId="0" borderId="16" xfId="47" applyFont="1" applyFill="1" applyBorder="1" applyAlignment="1" applyProtection="1">
      <alignment vertical="center"/>
      <protection locked="0"/>
    </xf>
    <xf numFmtId="0" fontId="53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53" fillId="0" borderId="16" xfId="0" applyFont="1" applyFill="1" applyBorder="1" applyAlignment="1">
      <alignment horizontal="left" vertical="center" wrapText="1" indent="9"/>
    </xf>
    <xf numFmtId="0" fontId="0" fillId="0" borderId="16" xfId="0" applyFill="1" applyBorder="1" applyAlignment="1">
      <alignment horizontal="left" vertical="center" indent="12"/>
    </xf>
    <xf numFmtId="0" fontId="53" fillId="0" borderId="16" xfId="0" applyFont="1" applyFill="1" applyBorder="1" applyAlignment="1">
      <alignment vertical="center"/>
    </xf>
    <xf numFmtId="43" fontId="0" fillId="0" borderId="14" xfId="47" applyFont="1" applyFill="1" applyBorder="1" applyAlignment="1">
      <alignment/>
    </xf>
    <xf numFmtId="43" fontId="60" fillId="0" borderId="16" xfId="47" applyFont="1" applyFill="1" applyBorder="1" applyAlignment="1" applyProtection="1">
      <alignment/>
      <protection locked="0"/>
    </xf>
    <xf numFmtId="43" fontId="59" fillId="0" borderId="16" xfId="47" applyFont="1" applyFill="1" applyBorder="1" applyAlignment="1" applyProtection="1">
      <alignment/>
      <protection locked="0"/>
    </xf>
    <xf numFmtId="43" fontId="59" fillId="0" borderId="16" xfId="47" applyFont="1" applyFill="1" applyBorder="1" applyAlignment="1">
      <alignment/>
    </xf>
    <xf numFmtId="43" fontId="62" fillId="34" borderId="19" xfId="47" applyFont="1" applyFill="1" applyBorder="1" applyAlignment="1">
      <alignment/>
    </xf>
    <xf numFmtId="43" fontId="63" fillId="34" borderId="19" xfId="47" applyFont="1" applyFill="1" applyBorder="1" applyAlignment="1">
      <alignment/>
    </xf>
    <xf numFmtId="43" fontId="64" fillId="0" borderId="16" xfId="47" applyFont="1" applyFill="1" applyBorder="1" applyAlignment="1" applyProtection="1">
      <alignment/>
      <protection locked="0"/>
    </xf>
    <xf numFmtId="43" fontId="60" fillId="0" borderId="16" xfId="47" applyFont="1" applyFill="1" applyBorder="1" applyAlignment="1">
      <alignment/>
    </xf>
    <xf numFmtId="3" fontId="59" fillId="0" borderId="14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34" borderId="10" xfId="0" applyFont="1" applyFill="1" applyBorder="1" applyAlignment="1">
      <alignment horizontal="center" vertical="center" wrapText="1"/>
    </xf>
    <xf numFmtId="43" fontId="60" fillId="0" borderId="16" xfId="47" applyFont="1" applyFill="1" applyBorder="1" applyAlignment="1" applyProtection="1">
      <alignment vertical="center"/>
      <protection locked="0"/>
    </xf>
    <xf numFmtId="43" fontId="59" fillId="0" borderId="16" xfId="47" applyFont="1" applyFill="1" applyBorder="1" applyAlignment="1" applyProtection="1">
      <alignment vertical="center"/>
      <protection locked="0"/>
    </xf>
    <xf numFmtId="43" fontId="59" fillId="0" borderId="16" xfId="47" applyFont="1" applyFill="1" applyBorder="1" applyAlignment="1">
      <alignment vertical="center"/>
    </xf>
    <xf numFmtId="3" fontId="59" fillId="0" borderId="14" xfId="0" applyNumberFormat="1" applyFont="1" applyFill="1" applyBorder="1" applyAlignment="1">
      <alignment vertical="center"/>
    </xf>
    <xf numFmtId="43" fontId="59" fillId="0" borderId="14" xfId="47" applyFont="1" applyFill="1" applyBorder="1" applyAlignment="1">
      <alignment vertical="center"/>
    </xf>
    <xf numFmtId="43" fontId="59" fillId="0" borderId="12" xfId="47" applyFont="1" applyFill="1" applyBorder="1" applyAlignment="1" applyProtection="1">
      <alignment vertical="center"/>
      <protection locked="0"/>
    </xf>
    <xf numFmtId="43" fontId="63" fillId="34" borderId="19" xfId="47" applyFont="1" applyFill="1" applyBorder="1" applyAlignment="1">
      <alignment vertical="center"/>
    </xf>
    <xf numFmtId="43" fontId="60" fillId="0" borderId="16" xfId="47" applyFont="1" applyFill="1" applyBorder="1" applyAlignment="1">
      <alignment vertical="center"/>
    </xf>
    <xf numFmtId="3" fontId="59" fillId="0" borderId="12" xfId="0" applyNumberFormat="1" applyFont="1" applyFill="1" applyBorder="1" applyAlignment="1" applyProtection="1">
      <alignment/>
      <protection locked="0"/>
    </xf>
    <xf numFmtId="43" fontId="63" fillId="34" borderId="19" xfId="47" applyFont="1" applyFill="1" applyBorder="1" applyAlignment="1">
      <alignment/>
    </xf>
    <xf numFmtId="43" fontId="59" fillId="0" borderId="14" xfId="47" applyFont="1" applyFill="1" applyBorder="1" applyAlignment="1">
      <alignment/>
    </xf>
    <xf numFmtId="0" fontId="0" fillId="0" borderId="16" xfId="0" applyFill="1" applyBorder="1" applyAlignment="1">
      <alignment horizontal="left" indent="6"/>
    </xf>
    <xf numFmtId="0" fontId="0" fillId="0" borderId="16" xfId="0" applyFill="1" applyBorder="1" applyAlignment="1">
      <alignment horizontal="left" vertical="center" indent="9"/>
    </xf>
    <xf numFmtId="43" fontId="0" fillId="34" borderId="19" xfId="47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 indent="9"/>
    </xf>
    <xf numFmtId="0" fontId="0" fillId="0" borderId="16" xfId="0" applyFill="1" applyBorder="1" applyAlignment="1">
      <alignment horizontal="left" wrapText="1" indent="9"/>
    </xf>
    <xf numFmtId="0" fontId="0" fillId="0" borderId="16" xfId="0" applyFill="1" applyBorder="1" applyAlignment="1">
      <alignment horizontal="left" vertical="center" wrapText="1" indent="3"/>
    </xf>
    <xf numFmtId="4" fontId="58" fillId="0" borderId="16" xfId="0" applyNumberFormat="1" applyFont="1" applyBorder="1" applyAlignment="1" applyProtection="1">
      <alignment/>
      <protection locked="0"/>
    </xf>
    <xf numFmtId="43" fontId="65" fillId="0" borderId="16" xfId="47" applyFont="1" applyFill="1" applyBorder="1" applyAlignment="1" applyProtection="1">
      <alignment vertical="center"/>
      <protection locked="0"/>
    </xf>
    <xf numFmtId="43" fontId="36" fillId="0" borderId="16" xfId="47" applyFont="1" applyFill="1" applyBorder="1" applyAlignment="1" applyProtection="1">
      <alignment vertical="center"/>
      <protection locked="0"/>
    </xf>
    <xf numFmtId="43" fontId="0" fillId="0" borderId="16" xfId="47" applyFont="1" applyFill="1" applyBorder="1" applyAlignment="1" applyProtection="1">
      <alignment vertical="center"/>
      <protection locked="0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1" customWidth="1"/>
  </cols>
  <sheetData>
    <row r="1" spans="1:2" ht="11.25">
      <c r="A1" s="10"/>
      <c r="B1" s="10"/>
    </row>
    <row r="2020" ht="11.25">
      <c r="A2020" s="12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120" zoomScaleNormal="120" zoomScalePageLayoutView="0" workbookViewId="0" topLeftCell="A1">
      <selection activeCell="A1" sqref="A1:F1"/>
    </sheetView>
  </sheetViews>
  <sheetFormatPr defaultColWidth="12" defaultRowHeight="12.75"/>
  <cols>
    <col min="1" max="1" width="48.16015625" style="9" customWidth="1"/>
    <col min="2" max="2" width="17.83203125" style="9" customWidth="1"/>
    <col min="3" max="3" width="18.16015625" style="9" customWidth="1"/>
    <col min="4" max="4" width="56" style="9" customWidth="1"/>
    <col min="5" max="5" width="18" style="9" customWidth="1"/>
    <col min="6" max="6" width="18.16015625" style="9" customWidth="1"/>
    <col min="7" max="16384" width="12" style="9" customWidth="1"/>
  </cols>
  <sheetData>
    <row r="1" spans="1:6" ht="51.75" customHeight="1">
      <c r="A1" s="131" t="s">
        <v>294</v>
      </c>
      <c r="B1" s="132"/>
      <c r="C1" s="132"/>
      <c r="D1" s="132"/>
      <c r="E1" s="132"/>
      <c r="F1" s="133"/>
    </row>
    <row r="2" spans="1:6" ht="11.25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ht="11.25">
      <c r="A3" s="3"/>
      <c r="B3" s="4"/>
      <c r="C3" s="4"/>
      <c r="D3" s="5"/>
      <c r="E3" s="4"/>
      <c r="F3" s="4"/>
    </row>
    <row r="4" spans="1:6" ht="11.25">
      <c r="A4" s="57" t="s">
        <v>1</v>
      </c>
      <c r="B4" s="58"/>
      <c r="C4" s="58"/>
      <c r="D4" s="59" t="s">
        <v>2</v>
      </c>
      <c r="E4" s="58"/>
      <c r="F4" s="58"/>
    </row>
    <row r="5" spans="1:6" ht="11.25">
      <c r="A5" s="57" t="s">
        <v>3</v>
      </c>
      <c r="B5" s="60"/>
      <c r="C5" s="60"/>
      <c r="D5" s="59" t="s">
        <v>4</v>
      </c>
      <c r="E5" s="60"/>
      <c r="F5" s="60"/>
    </row>
    <row r="6" spans="1:6" ht="25.5" customHeight="1">
      <c r="A6" s="55" t="s">
        <v>5</v>
      </c>
      <c r="B6" s="72">
        <f>SUM(B7:B13)</f>
        <v>166723764.23000002</v>
      </c>
      <c r="C6" s="72">
        <f>SUM(C7:C13)</f>
        <v>119924811.62</v>
      </c>
      <c r="D6" s="56" t="s">
        <v>6</v>
      </c>
      <c r="E6" s="72">
        <f>SUM(E7:E15)</f>
        <v>74881756.85000001</v>
      </c>
      <c r="F6" s="72">
        <f>SUM(F7:F15)</f>
        <v>118264005.44</v>
      </c>
    </row>
    <row r="7" spans="1:6" ht="12">
      <c r="A7" s="61" t="s">
        <v>7</v>
      </c>
      <c r="B7" s="72">
        <v>0</v>
      </c>
      <c r="C7" s="72">
        <v>0</v>
      </c>
      <c r="D7" s="62" t="s">
        <v>8</v>
      </c>
      <c r="E7" s="72">
        <v>18330445.46</v>
      </c>
      <c r="F7" s="72">
        <v>9811333.02</v>
      </c>
    </row>
    <row r="8" spans="1:6" ht="12.75">
      <c r="A8" s="61" t="s">
        <v>9</v>
      </c>
      <c r="B8" s="70">
        <v>44265459.58</v>
      </c>
      <c r="C8" s="72">
        <v>54656813.42</v>
      </c>
      <c r="D8" s="62" t="s">
        <v>10</v>
      </c>
      <c r="E8" s="70">
        <v>35235818.67</v>
      </c>
      <c r="F8" s="72">
        <v>31706982.51</v>
      </c>
    </row>
    <row r="9" spans="1:6" ht="12.75">
      <c r="A9" s="61" t="s">
        <v>11</v>
      </c>
      <c r="B9" s="72"/>
      <c r="C9" s="72"/>
      <c r="D9" s="62" t="s">
        <v>12</v>
      </c>
      <c r="E9" s="70">
        <v>10919383.77</v>
      </c>
      <c r="F9" s="72">
        <v>39650839.89</v>
      </c>
    </row>
    <row r="10" spans="1:6" ht="12.75">
      <c r="A10" s="61" t="s">
        <v>13</v>
      </c>
      <c r="B10" s="70">
        <v>84057646.01</v>
      </c>
      <c r="C10" s="72">
        <v>31708146.02</v>
      </c>
      <c r="D10" s="62" t="s">
        <v>14</v>
      </c>
      <c r="E10" s="72"/>
      <c r="F10" s="72"/>
    </row>
    <row r="11" spans="1:6" ht="12">
      <c r="A11" s="61" t="s">
        <v>15</v>
      </c>
      <c r="B11" s="72">
        <v>38400658.64</v>
      </c>
      <c r="C11" s="72">
        <v>33559852.18</v>
      </c>
      <c r="D11" s="62" t="s">
        <v>16</v>
      </c>
      <c r="E11" s="72">
        <v>2399198.15</v>
      </c>
      <c r="F11" s="72">
        <v>1872658.39</v>
      </c>
    </row>
    <row r="12" spans="1:6" ht="22.5">
      <c r="A12" s="61" t="s">
        <v>17</v>
      </c>
      <c r="B12" s="72"/>
      <c r="C12" s="72"/>
      <c r="D12" s="62" t="s">
        <v>18</v>
      </c>
      <c r="E12" s="72"/>
      <c r="F12" s="72"/>
    </row>
    <row r="13" spans="1:6" ht="12">
      <c r="A13" s="61" t="s">
        <v>19</v>
      </c>
      <c r="B13" s="72"/>
      <c r="C13" s="72"/>
      <c r="D13" s="62" t="s">
        <v>20</v>
      </c>
      <c r="E13" s="72">
        <v>5907165.36</v>
      </c>
      <c r="F13" s="72">
        <v>5648741.81</v>
      </c>
    </row>
    <row r="14" spans="1:6" ht="22.5">
      <c r="A14" s="55" t="s">
        <v>21</v>
      </c>
      <c r="B14" s="72">
        <f>SUM(B15:B21)</f>
        <v>14386092.780000001</v>
      </c>
      <c r="C14" s="72">
        <f>SUM(C15:C21)</f>
        <v>15606049.37</v>
      </c>
      <c r="D14" s="62" t="s">
        <v>22</v>
      </c>
      <c r="E14" s="72">
        <v>-23304.92</v>
      </c>
      <c r="F14" s="72">
        <v>0</v>
      </c>
    </row>
    <row r="15" spans="1:6" ht="12.75">
      <c r="A15" s="61" t="s">
        <v>23</v>
      </c>
      <c r="B15" s="72"/>
      <c r="C15" s="72"/>
      <c r="D15" s="62" t="s">
        <v>24</v>
      </c>
      <c r="E15" s="70">
        <v>2113050.36</v>
      </c>
      <c r="F15" s="72">
        <v>29573449.82</v>
      </c>
    </row>
    <row r="16" spans="1:6" ht="12">
      <c r="A16" s="61" t="s">
        <v>25</v>
      </c>
      <c r="B16" s="72">
        <v>1035749.46</v>
      </c>
      <c r="C16" s="72">
        <v>4844322.32</v>
      </c>
      <c r="D16" s="56" t="s">
        <v>26</v>
      </c>
      <c r="E16" s="72">
        <f>SUM(E17:E19)</f>
        <v>0</v>
      </c>
      <c r="F16" s="72">
        <f>SUM(F17:F19)</f>
        <v>0</v>
      </c>
    </row>
    <row r="17" spans="1:6" ht="16.5" customHeight="1">
      <c r="A17" s="61" t="s">
        <v>27</v>
      </c>
      <c r="B17" s="72">
        <v>909245.96</v>
      </c>
      <c r="C17" s="72">
        <v>886621.47</v>
      </c>
      <c r="D17" s="62" t="s">
        <v>28</v>
      </c>
      <c r="E17" s="74">
        <v>0</v>
      </c>
      <c r="F17" s="72">
        <v>0</v>
      </c>
    </row>
    <row r="18" spans="1:6" ht="21.75" customHeight="1">
      <c r="A18" s="61" t="s">
        <v>29</v>
      </c>
      <c r="B18" s="72">
        <v>54.99</v>
      </c>
      <c r="C18" s="72">
        <v>54.99</v>
      </c>
      <c r="D18" s="62" t="s">
        <v>30</v>
      </c>
      <c r="E18" s="74">
        <v>0</v>
      </c>
      <c r="F18" s="72">
        <v>0</v>
      </c>
    </row>
    <row r="19" spans="1:6" ht="22.5">
      <c r="A19" s="61" t="s">
        <v>31</v>
      </c>
      <c r="B19" s="72">
        <v>216181.23</v>
      </c>
      <c r="C19" s="72">
        <v>218440.05</v>
      </c>
      <c r="D19" s="62" t="s">
        <v>32</v>
      </c>
      <c r="E19" s="74">
        <v>0</v>
      </c>
      <c r="F19" s="72">
        <v>0</v>
      </c>
    </row>
    <row r="20" spans="1:6" ht="22.5">
      <c r="A20" s="61" t="s">
        <v>33</v>
      </c>
      <c r="B20" s="72"/>
      <c r="C20" s="72"/>
      <c r="D20" s="56" t="s">
        <v>34</v>
      </c>
      <c r="E20" s="72">
        <f>E21+E22</f>
        <v>-1655589.91</v>
      </c>
      <c r="F20" s="72">
        <f>F21+F22</f>
        <v>-245185.15</v>
      </c>
    </row>
    <row r="21" spans="1:6" ht="22.5">
      <c r="A21" s="61" t="s">
        <v>35</v>
      </c>
      <c r="B21" s="72">
        <v>12224861.14</v>
      </c>
      <c r="C21" s="72">
        <v>9656610.54</v>
      </c>
      <c r="D21" s="62" t="s">
        <v>36</v>
      </c>
      <c r="E21" s="72">
        <v>-1655589.91</v>
      </c>
      <c r="F21" s="72">
        <v>-245185.15</v>
      </c>
    </row>
    <row r="22" spans="1:6" ht="22.5">
      <c r="A22" s="55" t="s">
        <v>37</v>
      </c>
      <c r="B22" s="72">
        <f>SUM(B23:B27)</f>
        <v>20976558.14</v>
      </c>
      <c r="C22" s="72">
        <f>SUM(C23:C27)</f>
        <v>45266963.870000005</v>
      </c>
      <c r="D22" s="62" t="s">
        <v>38</v>
      </c>
      <c r="E22" s="72">
        <v>0</v>
      </c>
      <c r="F22" s="72">
        <v>0</v>
      </c>
    </row>
    <row r="23" spans="1:6" ht="22.5">
      <c r="A23" s="61" t="s">
        <v>39</v>
      </c>
      <c r="B23" s="72">
        <v>1427959.03</v>
      </c>
      <c r="C23" s="72">
        <v>2361596.63</v>
      </c>
      <c r="D23" s="56" t="s">
        <v>40</v>
      </c>
      <c r="E23" s="72">
        <v>0</v>
      </c>
      <c r="F23" s="72">
        <v>0</v>
      </c>
    </row>
    <row r="24" spans="1:6" ht="22.5">
      <c r="A24" s="61" t="s">
        <v>41</v>
      </c>
      <c r="B24" s="72">
        <v>435000</v>
      </c>
      <c r="C24" s="72">
        <v>0</v>
      </c>
      <c r="D24" s="56" t="s">
        <v>42</v>
      </c>
      <c r="E24" s="72">
        <f>SUM(E25:E27)</f>
        <v>0</v>
      </c>
      <c r="F24" s="72">
        <f>SUM(F25:F27)</f>
        <v>0</v>
      </c>
    </row>
    <row r="25" spans="1:6" ht="22.5">
      <c r="A25" s="61" t="s">
        <v>43</v>
      </c>
      <c r="B25" s="72"/>
      <c r="C25" s="72"/>
      <c r="D25" s="62" t="s">
        <v>44</v>
      </c>
      <c r="E25" s="72">
        <v>0</v>
      </c>
      <c r="F25" s="72">
        <v>0</v>
      </c>
    </row>
    <row r="26" spans="1:6" ht="22.5">
      <c r="A26" s="61" t="s">
        <v>45</v>
      </c>
      <c r="B26" s="72">
        <v>19113599.11</v>
      </c>
      <c r="C26" s="72">
        <v>42905367.24</v>
      </c>
      <c r="D26" s="62" t="s">
        <v>46</v>
      </c>
      <c r="E26" s="72">
        <v>0</v>
      </c>
      <c r="F26" s="72">
        <v>0</v>
      </c>
    </row>
    <row r="27" spans="1:6" ht="22.5">
      <c r="A27" s="61" t="s">
        <v>47</v>
      </c>
      <c r="B27" s="72"/>
      <c r="C27" s="72"/>
      <c r="D27" s="62" t="s">
        <v>48</v>
      </c>
      <c r="E27" s="72">
        <v>0</v>
      </c>
      <c r="F27" s="72">
        <v>0</v>
      </c>
    </row>
    <row r="28" spans="1:6" ht="22.5">
      <c r="A28" s="55" t="s">
        <v>49</v>
      </c>
      <c r="B28" s="72">
        <f>SUM(B29:B33)</f>
        <v>0</v>
      </c>
      <c r="C28" s="72">
        <f>SUM(C29:C33)</f>
        <v>0</v>
      </c>
      <c r="D28" s="56" t="s">
        <v>50</v>
      </c>
      <c r="E28" s="72">
        <f>SUM(E29:E34)</f>
        <v>0</v>
      </c>
      <c r="F28" s="72">
        <f>SUM(F29:F34)</f>
        <v>0</v>
      </c>
    </row>
    <row r="29" spans="1:6" ht="12">
      <c r="A29" s="61" t="s">
        <v>51</v>
      </c>
      <c r="B29" s="72">
        <v>0</v>
      </c>
      <c r="C29" s="72">
        <v>0</v>
      </c>
      <c r="D29" s="62" t="s">
        <v>52</v>
      </c>
      <c r="E29" s="72"/>
      <c r="F29" s="72"/>
    </row>
    <row r="30" spans="1:6" ht="12">
      <c r="A30" s="61" t="s">
        <v>53</v>
      </c>
      <c r="B30" s="72"/>
      <c r="C30" s="72"/>
      <c r="D30" s="62" t="s">
        <v>54</v>
      </c>
      <c r="E30" s="72"/>
      <c r="F30" s="72"/>
    </row>
    <row r="31" spans="1:6" ht="22.5">
      <c r="A31" s="61" t="s">
        <v>55</v>
      </c>
      <c r="B31" s="72"/>
      <c r="C31" s="72"/>
      <c r="D31" s="62" t="s">
        <v>56</v>
      </c>
      <c r="E31" s="72"/>
      <c r="F31" s="72"/>
    </row>
    <row r="32" spans="1:6" ht="22.5">
      <c r="A32" s="61" t="s">
        <v>57</v>
      </c>
      <c r="B32" s="72"/>
      <c r="C32" s="72"/>
      <c r="D32" s="62" t="s">
        <v>58</v>
      </c>
      <c r="E32" s="72"/>
      <c r="F32" s="72"/>
    </row>
    <row r="33" spans="1:6" ht="22.5">
      <c r="A33" s="61" t="s">
        <v>59</v>
      </c>
      <c r="B33" s="72"/>
      <c r="C33" s="72"/>
      <c r="D33" s="62" t="s">
        <v>60</v>
      </c>
      <c r="E33" s="72"/>
      <c r="F33" s="72"/>
    </row>
    <row r="34" spans="1:6" ht="12">
      <c r="A34" s="55" t="s">
        <v>61</v>
      </c>
      <c r="B34" s="72">
        <v>0</v>
      </c>
      <c r="C34" s="72">
        <v>0</v>
      </c>
      <c r="D34" s="62" t="s">
        <v>62</v>
      </c>
      <c r="E34" s="72"/>
      <c r="F34" s="72"/>
    </row>
    <row r="35" spans="1:6" ht="22.5">
      <c r="A35" s="55" t="s">
        <v>63</v>
      </c>
      <c r="B35" s="72">
        <f>SUM(B36:B37)</f>
        <v>0</v>
      </c>
      <c r="C35" s="72">
        <f>SUM(C36:C37)</f>
        <v>0</v>
      </c>
      <c r="D35" s="56" t="s">
        <v>64</v>
      </c>
      <c r="E35" s="72">
        <f>SUM(E36:E38)</f>
        <v>8440748.93</v>
      </c>
      <c r="F35" s="72">
        <f>SUM(F36:F38)</f>
        <v>7498720.01</v>
      </c>
    </row>
    <row r="36" spans="1:6" ht="22.5">
      <c r="A36" s="61" t="s">
        <v>65</v>
      </c>
      <c r="B36" s="72">
        <v>0</v>
      </c>
      <c r="C36" s="72">
        <v>0</v>
      </c>
      <c r="D36" s="62" t="s">
        <v>66</v>
      </c>
      <c r="E36" s="72">
        <v>0</v>
      </c>
      <c r="F36" s="72">
        <v>0</v>
      </c>
    </row>
    <row r="37" spans="1:6" ht="12">
      <c r="A37" s="61" t="s">
        <v>67</v>
      </c>
      <c r="B37" s="72">
        <v>0</v>
      </c>
      <c r="C37" s="72">
        <v>0</v>
      </c>
      <c r="D37" s="62" t="s">
        <v>68</v>
      </c>
      <c r="E37" s="72">
        <v>0</v>
      </c>
      <c r="F37" s="72">
        <v>0</v>
      </c>
    </row>
    <row r="38" spans="1:6" ht="12">
      <c r="A38" s="55" t="s">
        <v>69</v>
      </c>
      <c r="B38" s="72">
        <f>SUM(B39:B42)</f>
        <v>-16980</v>
      </c>
      <c r="C38" s="72">
        <f>SUM(C39:C42)</f>
        <v>34130</v>
      </c>
      <c r="D38" s="62" t="s">
        <v>70</v>
      </c>
      <c r="E38" s="72">
        <v>8440748.93</v>
      </c>
      <c r="F38" s="72">
        <v>7498720.01</v>
      </c>
    </row>
    <row r="39" spans="1:6" ht="12">
      <c r="A39" s="61" t="s">
        <v>71</v>
      </c>
      <c r="B39" s="72">
        <v>-16980</v>
      </c>
      <c r="C39" s="72">
        <v>34130</v>
      </c>
      <c r="D39" s="56" t="s">
        <v>72</v>
      </c>
      <c r="E39" s="72">
        <f>SUM(E40:E42)</f>
        <v>0</v>
      </c>
      <c r="F39" s="72">
        <f>SUM(F40:F42)</f>
        <v>0</v>
      </c>
    </row>
    <row r="40" spans="1:6" ht="12">
      <c r="A40" s="61" t="s">
        <v>73</v>
      </c>
      <c r="B40" s="72"/>
      <c r="C40" s="72"/>
      <c r="D40" s="62" t="s">
        <v>74</v>
      </c>
      <c r="E40" s="72">
        <v>0</v>
      </c>
      <c r="F40" s="72">
        <v>0</v>
      </c>
    </row>
    <row r="41" spans="1:6" ht="22.5">
      <c r="A41" s="61" t="s">
        <v>75</v>
      </c>
      <c r="B41" s="72"/>
      <c r="C41" s="72"/>
      <c r="D41" s="62" t="s">
        <v>76</v>
      </c>
      <c r="E41" s="72">
        <v>0</v>
      </c>
      <c r="F41" s="72">
        <v>0</v>
      </c>
    </row>
    <row r="42" spans="1:6" ht="12">
      <c r="A42" s="61" t="s">
        <v>77</v>
      </c>
      <c r="B42" s="72"/>
      <c r="C42" s="72"/>
      <c r="D42" s="62" t="s">
        <v>78</v>
      </c>
      <c r="E42" s="72">
        <v>0</v>
      </c>
      <c r="F42" s="72">
        <v>0</v>
      </c>
    </row>
    <row r="43" spans="1:6" ht="12">
      <c r="A43" s="55"/>
      <c r="B43" s="73"/>
      <c r="C43" s="73"/>
      <c r="D43" s="56"/>
      <c r="E43" s="73"/>
      <c r="F43" s="73"/>
    </row>
    <row r="44" spans="1:6" ht="22.5">
      <c r="A44" s="57" t="s">
        <v>79</v>
      </c>
      <c r="B44" s="74">
        <f>B6+B14+B22+B28+B34+B35+B38</f>
        <v>202069435.15000004</v>
      </c>
      <c r="C44" s="74">
        <f>C6+C14+C22+C28+C34+C35+C38</f>
        <v>180831954.86</v>
      </c>
      <c r="D44" s="59" t="s">
        <v>80</v>
      </c>
      <c r="E44" s="74">
        <f>E6+E16+E20+E23+E24+E28+E35+E39</f>
        <v>81666915.87</v>
      </c>
      <c r="F44" s="74">
        <f>F6+F16+F20+F23+F24+F28+F35+F39</f>
        <v>125517540.3</v>
      </c>
    </row>
    <row r="45" spans="1:6" ht="12">
      <c r="A45" s="57"/>
      <c r="B45" s="73"/>
      <c r="C45" s="73"/>
      <c r="D45" s="59"/>
      <c r="E45" s="73"/>
      <c r="F45" s="73"/>
    </row>
    <row r="46" spans="1:6" ht="12">
      <c r="A46" s="63" t="s">
        <v>81</v>
      </c>
      <c r="B46" s="73"/>
      <c r="C46" s="73"/>
      <c r="D46" s="59" t="s">
        <v>82</v>
      </c>
      <c r="E46" s="73"/>
      <c r="F46" s="73"/>
    </row>
    <row r="47" spans="1:6" ht="12">
      <c r="A47" s="64" t="s">
        <v>83</v>
      </c>
      <c r="B47" s="72">
        <v>3253460.37</v>
      </c>
      <c r="C47" s="72">
        <v>3152188.83</v>
      </c>
      <c r="D47" s="56" t="s">
        <v>84</v>
      </c>
      <c r="E47" s="72">
        <v>0</v>
      </c>
      <c r="F47" s="72">
        <v>0</v>
      </c>
    </row>
    <row r="48" spans="1:6" ht="22.5">
      <c r="A48" s="64" t="s">
        <v>85</v>
      </c>
      <c r="B48" s="72">
        <v>0</v>
      </c>
      <c r="C48" s="72">
        <v>0</v>
      </c>
      <c r="D48" s="56" t="s">
        <v>86</v>
      </c>
      <c r="E48" s="72">
        <v>0</v>
      </c>
      <c r="F48" s="72">
        <v>0</v>
      </c>
    </row>
    <row r="49" spans="1:6" ht="22.5">
      <c r="A49" s="64" t="s">
        <v>87</v>
      </c>
      <c r="B49" s="72">
        <v>1838372185.2</v>
      </c>
      <c r="C49" s="72">
        <v>1710974983.17</v>
      </c>
      <c r="D49" s="56" t="s">
        <v>88</v>
      </c>
      <c r="E49" s="72">
        <v>105050446.84</v>
      </c>
      <c r="F49" s="72">
        <v>116929458.87</v>
      </c>
    </row>
    <row r="50" spans="1:6" ht="12">
      <c r="A50" s="64" t="s">
        <v>89</v>
      </c>
      <c r="B50" s="72">
        <v>270894051.29</v>
      </c>
      <c r="C50" s="72">
        <v>266378119.69</v>
      </c>
      <c r="D50" s="56" t="s">
        <v>90</v>
      </c>
      <c r="E50" s="72">
        <v>0</v>
      </c>
      <c r="F50" s="72">
        <v>0</v>
      </c>
    </row>
    <row r="51" spans="1:6" ht="18" customHeight="1">
      <c r="A51" s="64" t="s">
        <v>91</v>
      </c>
      <c r="B51" s="72">
        <v>10461028.68</v>
      </c>
      <c r="C51" s="72">
        <v>10461028.68</v>
      </c>
      <c r="D51" s="56" t="s">
        <v>92</v>
      </c>
      <c r="E51" s="72">
        <v>0</v>
      </c>
      <c r="F51" s="72">
        <v>0</v>
      </c>
    </row>
    <row r="52" spans="1:6" ht="22.5">
      <c r="A52" s="64" t="s">
        <v>93</v>
      </c>
      <c r="B52" s="72">
        <v>-131007167.4</v>
      </c>
      <c r="C52" s="72">
        <v>-131095444.83</v>
      </c>
      <c r="D52" s="56" t="s">
        <v>94</v>
      </c>
      <c r="E52" s="72">
        <v>0</v>
      </c>
      <c r="F52" s="72">
        <v>0</v>
      </c>
    </row>
    <row r="53" spans="1:6" ht="12">
      <c r="A53" s="64" t="s">
        <v>95</v>
      </c>
      <c r="B53" s="72">
        <v>1175906.98</v>
      </c>
      <c r="C53" s="72">
        <v>1051801.24</v>
      </c>
      <c r="D53" s="59"/>
      <c r="E53" s="73"/>
      <c r="F53" s="73"/>
    </row>
    <row r="54" spans="1:6" ht="22.5">
      <c r="A54" s="64" t="s">
        <v>96</v>
      </c>
      <c r="B54" s="72">
        <v>0</v>
      </c>
      <c r="C54" s="72">
        <v>0</v>
      </c>
      <c r="D54" s="59" t="s">
        <v>97</v>
      </c>
      <c r="E54" s="74">
        <f>SUM(E47:E52)</f>
        <v>105050446.84</v>
      </c>
      <c r="F54" s="74">
        <f>SUM(F47:F52)</f>
        <v>116929458.87</v>
      </c>
    </row>
    <row r="55" spans="1:6" ht="12">
      <c r="A55" s="64" t="s">
        <v>98</v>
      </c>
      <c r="B55" s="72">
        <v>0</v>
      </c>
      <c r="C55" s="72">
        <v>0</v>
      </c>
      <c r="D55" s="65"/>
      <c r="E55" s="73"/>
      <c r="F55" s="73"/>
    </row>
    <row r="56" spans="1:6" ht="12">
      <c r="A56" s="64"/>
      <c r="B56" s="73"/>
      <c r="C56" s="73"/>
      <c r="D56" s="59" t="s">
        <v>99</v>
      </c>
      <c r="E56" s="74">
        <f>E44+E54</f>
        <v>186717362.71</v>
      </c>
      <c r="F56" s="74">
        <f>F44+F54</f>
        <v>242446999.17000002</v>
      </c>
    </row>
    <row r="57" spans="1:6" ht="22.5">
      <c r="A57" s="69" t="s">
        <v>100</v>
      </c>
      <c r="B57" s="74">
        <f>SUM(B47:B55)</f>
        <v>1993149465.12</v>
      </c>
      <c r="C57" s="74">
        <f>SUM(C47:C55)</f>
        <v>1860922676.7800002</v>
      </c>
      <c r="D57" s="56"/>
      <c r="E57" s="73"/>
      <c r="F57" s="73"/>
    </row>
    <row r="58" spans="1:6" ht="12">
      <c r="A58" s="64"/>
      <c r="B58" s="73"/>
      <c r="C58" s="73"/>
      <c r="D58" s="59" t="s">
        <v>101</v>
      </c>
      <c r="E58" s="73"/>
      <c r="F58" s="73"/>
    </row>
    <row r="59" spans="1:6" ht="12">
      <c r="A59" s="63" t="s">
        <v>102</v>
      </c>
      <c r="B59" s="74">
        <f>SUM(B44+B57)</f>
        <v>2195218900.27</v>
      </c>
      <c r="C59" s="74">
        <f>SUM(C44+C57)</f>
        <v>2041754631.6400003</v>
      </c>
      <c r="D59" s="59"/>
      <c r="E59" s="73"/>
      <c r="F59" s="73"/>
    </row>
    <row r="60" spans="1:6" ht="22.5">
      <c r="A60" s="64"/>
      <c r="B60" s="60"/>
      <c r="C60" s="60"/>
      <c r="D60" s="59" t="s">
        <v>103</v>
      </c>
      <c r="E60" s="72">
        <f>SUM(E61:E63)</f>
        <v>486275436.77</v>
      </c>
      <c r="F60" s="72">
        <f>SUM(F61:F63)</f>
        <v>486365438.77</v>
      </c>
    </row>
    <row r="61" spans="1:6" ht="12">
      <c r="A61" s="64"/>
      <c r="B61" s="60"/>
      <c r="C61" s="60"/>
      <c r="D61" s="56" t="s">
        <v>104</v>
      </c>
      <c r="E61" s="72">
        <v>486275436.77</v>
      </c>
      <c r="F61" s="72">
        <v>486365438.77</v>
      </c>
    </row>
    <row r="62" spans="1:6" ht="12">
      <c r="A62" s="64"/>
      <c r="B62" s="60"/>
      <c r="C62" s="60"/>
      <c r="D62" s="56" t="s">
        <v>105</v>
      </c>
      <c r="E62" s="72">
        <v>0</v>
      </c>
      <c r="F62" s="72">
        <v>0</v>
      </c>
    </row>
    <row r="63" spans="1:6" ht="12">
      <c r="A63" s="64"/>
      <c r="B63" s="60"/>
      <c r="C63" s="60"/>
      <c r="D63" s="56" t="s">
        <v>106</v>
      </c>
      <c r="E63" s="72">
        <v>0</v>
      </c>
      <c r="F63" s="72">
        <v>0</v>
      </c>
    </row>
    <row r="64" spans="1:6" ht="12">
      <c r="A64" s="64"/>
      <c r="B64" s="60"/>
      <c r="C64" s="60"/>
      <c r="D64" s="56"/>
      <c r="E64" s="73"/>
      <c r="F64" s="73"/>
    </row>
    <row r="65" spans="1:6" ht="22.5">
      <c r="A65" s="64"/>
      <c r="B65" s="60"/>
      <c r="C65" s="60"/>
      <c r="D65" s="59" t="s">
        <v>107</v>
      </c>
      <c r="E65" s="72">
        <f>SUM(E66:E70)</f>
        <v>1522226100.7900002</v>
      </c>
      <c r="F65" s="72">
        <f>SUM(F66:F70)</f>
        <v>1312992966.5</v>
      </c>
    </row>
    <row r="66" spans="1:6" ht="12">
      <c r="A66" s="64"/>
      <c r="B66" s="60"/>
      <c r="C66" s="60"/>
      <c r="D66" s="56" t="s">
        <v>108</v>
      </c>
      <c r="E66" s="72">
        <v>213662739.16</v>
      </c>
      <c r="F66" s="72">
        <v>255479108.15</v>
      </c>
    </row>
    <row r="67" spans="1:6" ht="12">
      <c r="A67" s="64"/>
      <c r="B67" s="60"/>
      <c r="C67" s="60"/>
      <c r="D67" s="56" t="s">
        <v>109</v>
      </c>
      <c r="E67" s="72">
        <v>1308563361.63</v>
      </c>
      <c r="F67" s="72">
        <v>1057513858.35</v>
      </c>
    </row>
    <row r="68" spans="1:6" ht="12">
      <c r="A68" s="64"/>
      <c r="B68" s="60"/>
      <c r="C68" s="60"/>
      <c r="D68" s="56" t="s">
        <v>110</v>
      </c>
      <c r="E68" s="72">
        <v>0</v>
      </c>
      <c r="F68" s="72">
        <v>0</v>
      </c>
    </row>
    <row r="69" spans="1:6" ht="12">
      <c r="A69" s="64"/>
      <c r="B69" s="60"/>
      <c r="C69" s="60"/>
      <c r="D69" s="56" t="s">
        <v>111</v>
      </c>
      <c r="E69" s="72">
        <v>0</v>
      </c>
      <c r="F69" s="72">
        <v>0</v>
      </c>
    </row>
    <row r="70" spans="1:6" ht="12">
      <c r="A70" s="64"/>
      <c r="B70" s="60"/>
      <c r="C70" s="60"/>
      <c r="D70" s="56" t="s">
        <v>112</v>
      </c>
      <c r="E70" s="72">
        <v>0</v>
      </c>
      <c r="F70" s="72">
        <v>0</v>
      </c>
    </row>
    <row r="71" spans="1:6" ht="12">
      <c r="A71" s="64"/>
      <c r="B71" s="60"/>
      <c r="C71" s="60"/>
      <c r="D71" s="56"/>
      <c r="E71" s="73"/>
      <c r="F71" s="73"/>
    </row>
    <row r="72" spans="1:6" ht="22.5">
      <c r="A72" s="64"/>
      <c r="B72" s="60"/>
      <c r="C72" s="60"/>
      <c r="D72" s="59" t="s">
        <v>113</v>
      </c>
      <c r="E72" s="72">
        <f>E73+E74</f>
        <v>0</v>
      </c>
      <c r="F72" s="72">
        <f>F73+F74</f>
        <v>0</v>
      </c>
    </row>
    <row r="73" spans="1:6" ht="12">
      <c r="A73" s="64"/>
      <c r="B73" s="60"/>
      <c r="C73" s="60"/>
      <c r="D73" s="56" t="s">
        <v>114</v>
      </c>
      <c r="E73" s="72">
        <v>0</v>
      </c>
      <c r="F73" s="72">
        <v>0</v>
      </c>
    </row>
    <row r="74" spans="1:6" ht="12">
      <c r="A74" s="64"/>
      <c r="B74" s="60"/>
      <c r="C74" s="60"/>
      <c r="D74" s="56" t="s">
        <v>115</v>
      </c>
      <c r="E74" s="72">
        <v>0</v>
      </c>
      <c r="F74" s="72">
        <v>0</v>
      </c>
    </row>
    <row r="75" spans="1:6" ht="12">
      <c r="A75" s="64"/>
      <c r="B75" s="60"/>
      <c r="C75" s="60"/>
      <c r="D75" s="56"/>
      <c r="E75" s="73"/>
      <c r="F75" s="73"/>
    </row>
    <row r="76" spans="1:6" ht="12">
      <c r="A76" s="64"/>
      <c r="B76" s="60"/>
      <c r="C76" s="60"/>
      <c r="D76" s="59" t="s">
        <v>116</v>
      </c>
      <c r="E76" s="74">
        <f>E60+E65+E72</f>
        <v>2008501537.5600002</v>
      </c>
      <c r="F76" s="74">
        <f>F60+F65+F72</f>
        <v>1799358405.27</v>
      </c>
    </row>
    <row r="77" spans="1:6" ht="12">
      <c r="A77" s="64"/>
      <c r="B77" s="60"/>
      <c r="C77" s="60"/>
      <c r="D77" s="56"/>
      <c r="E77" s="73"/>
      <c r="F77" s="73"/>
    </row>
    <row r="78" spans="1:6" ht="22.5">
      <c r="A78" s="64"/>
      <c r="B78" s="60"/>
      <c r="C78" s="60"/>
      <c r="D78" s="59" t="s">
        <v>117</v>
      </c>
      <c r="E78" s="74">
        <f>E56+E76</f>
        <v>2195218900.27</v>
      </c>
      <c r="F78" s="74">
        <f>F56+F76</f>
        <v>2041805404.44</v>
      </c>
    </row>
    <row r="79" spans="1:6" ht="11.25">
      <c r="A79" s="6"/>
      <c r="B79" s="7"/>
      <c r="C79" s="7"/>
      <c r="D79" s="8"/>
      <c r="E79" s="7"/>
      <c r="F79" s="7"/>
    </row>
  </sheetData>
  <sheetProtection/>
  <mergeCells count="1">
    <mergeCell ref="A1:F1"/>
  </mergeCells>
  <dataValidations count="1">
    <dataValidation type="decimal" allowBlank="1" showInputMessage="1" showErrorMessage="1" sqref="B14:C14 B22:C22 B28:C28 B35:C35 B38:C38 B56:C59 B6:C6 B43:C46 E39:F39 E75:F78 E44:F44 E6:F6 E16:F16 E20:F20 E24:F24 E28:F28 E35:F35 E53:F60 E64:F65 E71:F72">
      <formula1>-17976931348623100000000000000000000000000000000000000000000000000000000000000000000000000000000000000</formula1>
      <formula2>1.79769313486231E+100</formula2>
    </dataValidation>
  </dataValidations>
  <printOptions/>
  <pageMargins left="0.5118110236220472" right="0.11811023622047245" top="0.5511811023622047" bottom="0.5511811023622047" header="0.31496062992125984" footer="0.31496062992125984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B4" sqref="B4"/>
    </sheetView>
  </sheetViews>
  <sheetFormatPr defaultColWidth="12" defaultRowHeight="12.75"/>
  <cols>
    <col min="1" max="1" width="49.33203125" style="0" customWidth="1"/>
    <col min="2" max="2" width="17.5" style="0" bestFit="1" customWidth="1"/>
    <col min="3" max="3" width="19.66015625" style="0" bestFit="1" customWidth="1"/>
    <col min="4" max="4" width="17" style="0" bestFit="1" customWidth="1"/>
    <col min="5" max="5" width="12.16015625" style="0" bestFit="1" customWidth="1"/>
    <col min="6" max="6" width="19.66015625" style="0" bestFit="1" customWidth="1"/>
    <col min="7" max="8" width="12.16015625" style="0" bestFit="1" customWidth="1"/>
  </cols>
  <sheetData>
    <row r="1" spans="1:8" ht="53.25" customHeight="1">
      <c r="A1" s="134" t="s">
        <v>289</v>
      </c>
      <c r="B1" s="135"/>
      <c r="C1" s="135"/>
      <c r="D1" s="135"/>
      <c r="E1" s="135"/>
      <c r="F1" s="135"/>
      <c r="G1" s="135"/>
      <c r="H1" s="136"/>
    </row>
    <row r="2" spans="1:8" ht="61.5" customHeight="1">
      <c r="A2" s="14" t="s">
        <v>119</v>
      </c>
      <c r="B2" s="14" t="s">
        <v>120</v>
      </c>
      <c r="C2" s="14" t="s">
        <v>121</v>
      </c>
      <c r="D2" s="14" t="s">
        <v>122</v>
      </c>
      <c r="E2" s="14" t="s">
        <v>123</v>
      </c>
      <c r="F2" s="14" t="s">
        <v>124</v>
      </c>
      <c r="G2" s="14" t="s">
        <v>125</v>
      </c>
      <c r="H2" s="14" t="s">
        <v>126</v>
      </c>
    </row>
    <row r="3" spans="1:8" ht="12.75">
      <c r="A3" s="15"/>
      <c r="B3" s="16"/>
      <c r="C3" s="16"/>
      <c r="D3" s="16"/>
      <c r="E3" s="16"/>
      <c r="F3" s="16"/>
      <c r="G3" s="16"/>
      <c r="H3" s="16"/>
    </row>
    <row r="4" spans="1:8" ht="21.75" customHeight="1">
      <c r="A4" s="67" t="s">
        <v>127</v>
      </c>
      <c r="B4" s="79">
        <f aca="true" t="shared" si="0" ref="B4:H4">B5+B9</f>
        <v>116929458.87</v>
      </c>
      <c r="C4" s="79">
        <f t="shared" si="0"/>
        <v>105050446.84</v>
      </c>
      <c r="D4" s="79">
        <f t="shared" si="0"/>
        <v>-1900775.06</v>
      </c>
      <c r="E4" s="79">
        <f t="shared" si="0"/>
        <v>0</v>
      </c>
      <c r="F4" s="79">
        <f t="shared" si="0"/>
        <v>223880680.77</v>
      </c>
      <c r="G4" s="79">
        <f t="shared" si="0"/>
        <v>0</v>
      </c>
      <c r="H4" s="79">
        <f t="shared" si="0"/>
        <v>0</v>
      </c>
    </row>
    <row r="5" spans="1:8" ht="12.75">
      <c r="A5" s="67" t="s">
        <v>128</v>
      </c>
      <c r="B5" s="70">
        <f>SUM(B6:B8)</f>
        <v>0</v>
      </c>
      <c r="C5" s="70">
        <f>SUM(C6:C8)</f>
        <v>0</v>
      </c>
      <c r="D5" s="70">
        <f>SUM(D6:D8)</f>
        <v>-1900775.06</v>
      </c>
      <c r="E5" s="70">
        <f>SUM(E6:E8)</f>
        <v>0</v>
      </c>
      <c r="F5" s="70">
        <f>B5+C5-D5+E5</f>
        <v>1900775.06</v>
      </c>
      <c r="G5" s="70">
        <f>SUM(G6:G8)</f>
        <v>0</v>
      </c>
      <c r="H5" s="70">
        <f>SUM(H6:H8)</f>
        <v>0</v>
      </c>
    </row>
    <row r="6" spans="1:8" ht="12.75">
      <c r="A6" s="68" t="s">
        <v>129</v>
      </c>
      <c r="B6" s="70"/>
      <c r="C6" s="70"/>
      <c r="D6" s="70">
        <v>-1900775.06</v>
      </c>
      <c r="E6" s="70"/>
      <c r="F6" s="70">
        <v>-522872.07</v>
      </c>
      <c r="G6" s="70"/>
      <c r="H6" s="70"/>
    </row>
    <row r="7" spans="1:8" ht="12.75">
      <c r="A7" s="68" t="s">
        <v>130</v>
      </c>
      <c r="B7" s="70"/>
      <c r="C7" s="70"/>
      <c r="D7" s="70"/>
      <c r="E7" s="70"/>
      <c r="F7" s="70">
        <f aca="true" t="shared" si="1" ref="F7:F12">B7+C7-D7+E7</f>
        <v>0</v>
      </c>
      <c r="G7" s="70"/>
      <c r="H7" s="70"/>
    </row>
    <row r="8" spans="1:8" ht="12.75">
      <c r="A8" s="68" t="s">
        <v>131</v>
      </c>
      <c r="B8" s="70"/>
      <c r="C8" s="70"/>
      <c r="D8" s="70"/>
      <c r="E8" s="70"/>
      <c r="F8" s="70">
        <f t="shared" si="1"/>
        <v>0</v>
      </c>
      <c r="G8" s="70"/>
      <c r="H8" s="70"/>
    </row>
    <row r="9" spans="1:8" ht="12.75">
      <c r="A9" s="67" t="s">
        <v>132</v>
      </c>
      <c r="B9" s="70">
        <f>SUM(B10:B12)</f>
        <v>116929458.87</v>
      </c>
      <c r="C9" s="70">
        <f aca="true" t="shared" si="2" ref="C9:H9">SUM(C10:C12)</f>
        <v>105050446.84</v>
      </c>
      <c r="D9" s="70">
        <f t="shared" si="2"/>
        <v>0</v>
      </c>
      <c r="E9" s="70">
        <f t="shared" si="2"/>
        <v>0</v>
      </c>
      <c r="F9" s="70">
        <f t="shared" si="1"/>
        <v>221979905.71</v>
      </c>
      <c r="G9" s="70">
        <f>SUM(G10:G12)</f>
        <v>0</v>
      </c>
      <c r="H9" s="70">
        <f t="shared" si="2"/>
        <v>0</v>
      </c>
    </row>
    <row r="10" spans="1:8" ht="12.75">
      <c r="A10" s="68" t="s">
        <v>133</v>
      </c>
      <c r="B10" s="70">
        <v>116929458.87</v>
      </c>
      <c r="C10" s="70">
        <v>105050446.84</v>
      </c>
      <c r="D10" s="70"/>
      <c r="E10" s="70"/>
      <c r="F10" s="70">
        <f t="shared" si="1"/>
        <v>221979905.71</v>
      </c>
      <c r="G10" s="70"/>
      <c r="H10" s="70"/>
    </row>
    <row r="11" spans="1:8" ht="12.75">
      <c r="A11" s="68" t="s">
        <v>134</v>
      </c>
      <c r="B11" s="70">
        <v>0</v>
      </c>
      <c r="C11" s="70">
        <v>0</v>
      </c>
      <c r="D11" s="70"/>
      <c r="E11" s="70"/>
      <c r="F11" s="70">
        <f t="shared" si="1"/>
        <v>0</v>
      </c>
      <c r="G11" s="70"/>
      <c r="H11" s="70"/>
    </row>
    <row r="12" spans="1:8" ht="12.75">
      <c r="A12" s="68" t="s">
        <v>135</v>
      </c>
      <c r="B12" s="70">
        <v>0</v>
      </c>
      <c r="C12" s="70">
        <v>0</v>
      </c>
      <c r="D12" s="70"/>
      <c r="E12" s="70"/>
      <c r="F12" s="70">
        <f t="shared" si="1"/>
        <v>0</v>
      </c>
      <c r="G12" s="70"/>
      <c r="H12" s="70"/>
    </row>
    <row r="13" spans="1:8" ht="12.75">
      <c r="A13" s="67" t="s">
        <v>136</v>
      </c>
      <c r="B13" s="75"/>
      <c r="C13" s="75"/>
      <c r="D13" s="75"/>
      <c r="E13" s="75"/>
      <c r="F13" s="75"/>
      <c r="G13" s="75"/>
      <c r="H13" s="75"/>
    </row>
    <row r="14" spans="1:8" ht="6.75" customHeight="1">
      <c r="A14" s="67"/>
      <c r="B14" s="79"/>
      <c r="C14" s="76"/>
      <c r="D14" s="76"/>
      <c r="E14" s="76"/>
      <c r="F14" s="79">
        <f>B14+C14-D14+E14</f>
        <v>0</v>
      </c>
      <c r="G14" s="76"/>
      <c r="H14" s="76"/>
    </row>
    <row r="15" spans="1:8" ht="12.75">
      <c r="A15" s="67" t="s">
        <v>137</v>
      </c>
      <c r="B15" s="77"/>
      <c r="C15" s="77"/>
      <c r="D15" s="77"/>
      <c r="E15" s="77"/>
      <c r="F15" s="77"/>
      <c r="G15" s="77"/>
      <c r="H15" s="77"/>
    </row>
    <row r="16" spans="1:8" ht="13.5" customHeight="1">
      <c r="A16" s="67"/>
      <c r="B16" s="79">
        <f>B4+B14</f>
        <v>116929458.87</v>
      </c>
      <c r="C16" s="79">
        <f aca="true" t="shared" si="3" ref="C16:H16">C4+C14</f>
        <v>105050446.84</v>
      </c>
      <c r="D16" s="79">
        <f t="shared" si="3"/>
        <v>-1900775.06</v>
      </c>
      <c r="E16" s="79">
        <f t="shared" si="3"/>
        <v>0</v>
      </c>
      <c r="F16" s="79">
        <f>F4+F14</f>
        <v>223880680.77</v>
      </c>
      <c r="G16" s="79">
        <f t="shared" si="3"/>
        <v>0</v>
      </c>
      <c r="H16" s="79">
        <f t="shared" si="3"/>
        <v>0</v>
      </c>
    </row>
    <row r="17" spans="1:8" ht="12.75">
      <c r="A17" s="67" t="s">
        <v>138</v>
      </c>
      <c r="B17" s="71"/>
      <c r="C17" s="71"/>
      <c r="D17" s="71"/>
      <c r="E17" s="71"/>
      <c r="F17" s="71"/>
      <c r="G17" s="71"/>
      <c r="H17" s="71"/>
    </row>
    <row r="18" spans="1:8" ht="12.75">
      <c r="A18" s="66" t="s">
        <v>139</v>
      </c>
      <c r="B18" s="79">
        <f aca="true" t="shared" si="4" ref="B18:H18">SUM(B19:B21)</f>
        <v>0</v>
      </c>
      <c r="C18" s="79">
        <f t="shared" si="4"/>
        <v>0</v>
      </c>
      <c r="D18" s="79">
        <f t="shared" si="4"/>
        <v>0</v>
      </c>
      <c r="E18" s="79">
        <f t="shared" si="4"/>
        <v>0</v>
      </c>
      <c r="F18" s="79">
        <f t="shared" si="4"/>
        <v>0</v>
      </c>
      <c r="G18" s="79">
        <f t="shared" si="4"/>
        <v>0</v>
      </c>
      <c r="H18" s="79">
        <f t="shared" si="4"/>
        <v>0</v>
      </c>
    </row>
    <row r="19" spans="1:8" ht="12.75">
      <c r="A19" s="66" t="s">
        <v>140</v>
      </c>
      <c r="B19" s="70"/>
      <c r="C19" s="70"/>
      <c r="D19" s="70"/>
      <c r="E19" s="70"/>
      <c r="F19" s="70">
        <f>B19+C19-D19+E19</f>
        <v>0</v>
      </c>
      <c r="G19" s="70"/>
      <c r="H19" s="70"/>
    </row>
    <row r="20" spans="1:8" ht="12.75">
      <c r="A20" s="66" t="s">
        <v>141</v>
      </c>
      <c r="B20" s="70"/>
      <c r="C20" s="70"/>
      <c r="D20" s="70"/>
      <c r="E20" s="70"/>
      <c r="F20" s="70">
        <f>B20+C20-D20+E20</f>
        <v>0</v>
      </c>
      <c r="G20" s="70"/>
      <c r="H20" s="70"/>
    </row>
    <row r="21" spans="1:8" ht="5.25" customHeight="1">
      <c r="A21" s="66"/>
      <c r="B21" s="70"/>
      <c r="C21" s="70"/>
      <c r="D21" s="70"/>
      <c r="E21" s="70"/>
      <c r="F21" s="70">
        <f>B21+C21-D21+E21</f>
        <v>0</v>
      </c>
      <c r="G21" s="70"/>
      <c r="H21" s="70"/>
    </row>
    <row r="22" spans="1:8" ht="22.5">
      <c r="A22" s="67" t="s">
        <v>142</v>
      </c>
      <c r="B22" s="71"/>
      <c r="C22" s="71"/>
      <c r="D22" s="71"/>
      <c r="E22" s="71"/>
      <c r="F22" s="71"/>
      <c r="G22" s="71"/>
      <c r="H22" s="71"/>
    </row>
    <row r="23" spans="1:8" ht="12.75">
      <c r="A23" s="66" t="s">
        <v>143</v>
      </c>
      <c r="B23" s="79">
        <f>SUM(B24:B26)</f>
        <v>0</v>
      </c>
      <c r="C23" s="79">
        <f aca="true" t="shared" si="5" ref="C23:H23">SUM(C24:C26)</f>
        <v>0</v>
      </c>
      <c r="D23" s="79">
        <f t="shared" si="5"/>
        <v>0</v>
      </c>
      <c r="E23" s="79">
        <f t="shared" si="5"/>
        <v>0</v>
      </c>
      <c r="F23" s="79">
        <f t="shared" si="5"/>
        <v>0</v>
      </c>
      <c r="G23" s="79">
        <f t="shared" si="5"/>
        <v>0</v>
      </c>
      <c r="H23" s="79">
        <f t="shared" si="5"/>
        <v>0</v>
      </c>
    </row>
    <row r="24" spans="1:8" ht="12.75">
      <c r="A24" s="66" t="s">
        <v>144</v>
      </c>
      <c r="B24" s="70"/>
      <c r="C24" s="70"/>
      <c r="D24" s="70"/>
      <c r="E24" s="70"/>
      <c r="F24" s="70">
        <f>B24+C24-D24+E24</f>
        <v>0</v>
      </c>
      <c r="G24" s="70"/>
      <c r="H24" s="70"/>
    </row>
    <row r="25" spans="1:8" ht="12.75">
      <c r="A25" s="15" t="s">
        <v>145</v>
      </c>
      <c r="B25" s="70"/>
      <c r="C25" s="70"/>
      <c r="D25" s="70"/>
      <c r="E25" s="70"/>
      <c r="F25" s="70">
        <f>B25+C25-D25+E25</f>
        <v>0</v>
      </c>
      <c r="G25" s="70"/>
      <c r="H25" s="70"/>
    </row>
    <row r="26" spans="1:8" ht="5.25" customHeight="1">
      <c r="A26" s="15"/>
      <c r="B26" s="70"/>
      <c r="C26" s="70"/>
      <c r="D26" s="70"/>
      <c r="E26" s="70"/>
      <c r="F26" s="70">
        <f>B26+C26-D26+E26</f>
        <v>0</v>
      </c>
      <c r="G26" s="70"/>
      <c r="H26" s="70"/>
    </row>
    <row r="27" spans="1:8" ht="12.75">
      <c r="A27" s="18"/>
      <c r="B27" s="78"/>
      <c r="C27" s="78"/>
      <c r="D27" s="78"/>
      <c r="E27" s="78"/>
      <c r="F27" s="78"/>
      <c r="G27" s="78"/>
      <c r="H27" s="78"/>
    </row>
    <row r="28" spans="1:8" ht="12.75">
      <c r="A28" s="137" t="s">
        <v>146</v>
      </c>
      <c r="B28" s="19" t="s">
        <v>147</v>
      </c>
      <c r="C28" s="19" t="s">
        <v>148</v>
      </c>
      <c r="D28" s="19" t="s">
        <v>149</v>
      </c>
      <c r="E28" s="139" t="s">
        <v>150</v>
      </c>
      <c r="F28" s="19" t="s">
        <v>151</v>
      </c>
      <c r="G28" s="13"/>
      <c r="H28" s="13"/>
    </row>
    <row r="29" spans="1:8" ht="12.75">
      <c r="A29" s="137"/>
      <c r="B29" s="19" t="s">
        <v>152</v>
      </c>
      <c r="C29" s="19" t="s">
        <v>153</v>
      </c>
      <c r="D29" s="19" t="s">
        <v>154</v>
      </c>
      <c r="E29" s="139"/>
      <c r="F29" s="19" t="s">
        <v>155</v>
      </c>
      <c r="G29" s="13"/>
      <c r="H29" s="13"/>
    </row>
    <row r="30" spans="1:8" ht="12.75">
      <c r="A30" s="138"/>
      <c r="B30" s="20"/>
      <c r="C30" s="14" t="s">
        <v>156</v>
      </c>
      <c r="D30" s="20"/>
      <c r="E30" s="140"/>
      <c r="F30" s="20"/>
      <c r="G30" s="13"/>
      <c r="H30" s="13"/>
    </row>
    <row r="31" spans="1:8" ht="12.75">
      <c r="A31" s="21" t="s">
        <v>157</v>
      </c>
      <c r="B31" s="22"/>
      <c r="C31" s="23"/>
      <c r="D31" s="23"/>
      <c r="E31" s="23"/>
      <c r="F31" s="23"/>
      <c r="G31" s="13"/>
      <c r="H31" s="13"/>
    </row>
    <row r="32" spans="1:8" ht="12.75">
      <c r="A32" s="24" t="s">
        <v>158</v>
      </c>
      <c r="B32" s="22"/>
      <c r="C32" s="23"/>
      <c r="D32" s="23"/>
      <c r="E32" s="23"/>
      <c r="F32" s="23"/>
      <c r="G32" s="13"/>
      <c r="H32" s="13"/>
    </row>
    <row r="33" spans="1:6" ht="12.75">
      <c r="A33" s="24" t="s">
        <v>159</v>
      </c>
      <c r="B33" s="22"/>
      <c r="C33" s="23"/>
      <c r="D33" s="23"/>
      <c r="E33" s="23"/>
      <c r="F33" s="23"/>
    </row>
    <row r="34" spans="1:6" ht="12.75">
      <c r="A34" s="25" t="s">
        <v>160</v>
      </c>
      <c r="B34" s="26"/>
      <c r="C34" s="27"/>
      <c r="D34" s="27"/>
      <c r="E34" s="27"/>
      <c r="F34" s="27"/>
    </row>
    <row r="35" spans="1:6" ht="12.75">
      <c r="A35" s="13"/>
      <c r="B35" s="28"/>
      <c r="C35" s="29"/>
      <c r="D35" s="29"/>
      <c r="E35" s="29"/>
      <c r="F35" s="29"/>
    </row>
    <row r="36" spans="1:6" ht="12.75">
      <c r="A36" s="13"/>
      <c r="B36" s="28"/>
      <c r="C36" s="29"/>
      <c r="D36" s="29"/>
      <c r="E36" s="29"/>
      <c r="F36" s="29"/>
    </row>
    <row r="37" spans="1:6" ht="12.75">
      <c r="A37" s="13"/>
      <c r="B37" s="28"/>
      <c r="C37" s="29"/>
      <c r="D37" s="29"/>
      <c r="E37" s="29"/>
      <c r="F37" s="29"/>
    </row>
    <row r="38" spans="1:6" ht="12.75">
      <c r="A38" s="13"/>
      <c r="B38" s="28"/>
      <c r="C38" s="29"/>
      <c r="D38" s="29"/>
      <c r="E38" s="29"/>
      <c r="F38" s="29"/>
    </row>
    <row r="39" spans="1:6" ht="12.75">
      <c r="A39" s="13"/>
      <c r="B39" s="28"/>
      <c r="C39" s="29"/>
      <c r="D39" s="29"/>
      <c r="E39" s="29"/>
      <c r="F39" s="29"/>
    </row>
    <row r="40" spans="1:6" ht="12.75">
      <c r="A40" s="13"/>
      <c r="B40" s="28"/>
      <c r="C40" s="29"/>
      <c r="D40" s="29"/>
      <c r="E40" s="29"/>
      <c r="F40" s="29"/>
    </row>
    <row r="41" spans="1:6" ht="12.75">
      <c r="A41" s="13"/>
      <c r="B41" s="28"/>
      <c r="C41" s="29"/>
      <c r="D41" s="29"/>
      <c r="E41" s="29"/>
      <c r="F41" s="29"/>
    </row>
    <row r="42" spans="1:6" ht="12.75">
      <c r="A42" s="13"/>
      <c r="B42" s="28"/>
      <c r="C42" s="29"/>
      <c r="D42" s="29"/>
      <c r="E42" s="29"/>
      <c r="F42" s="29"/>
    </row>
    <row r="43" spans="1:6" ht="12.75">
      <c r="A43" s="13"/>
      <c r="B43" s="28"/>
      <c r="C43" s="29"/>
      <c r="D43" s="29"/>
      <c r="E43" s="29"/>
      <c r="F43" s="29"/>
    </row>
    <row r="44" spans="1:6" ht="12.75">
      <c r="A44" s="13"/>
      <c r="B44" s="28"/>
      <c r="C44" s="29"/>
      <c r="D44" s="29"/>
      <c r="E44" s="29"/>
      <c r="F44" s="29"/>
    </row>
    <row r="45" spans="1:6" ht="12.75">
      <c r="A45" s="13"/>
      <c r="B45" s="28"/>
      <c r="C45" s="29"/>
      <c r="D45" s="29"/>
      <c r="E45" s="29"/>
      <c r="F45" s="29"/>
    </row>
    <row r="46" spans="1:6" ht="12.75">
      <c r="A46" s="13"/>
      <c r="B46" s="28"/>
      <c r="C46" s="29"/>
      <c r="D46" s="29"/>
      <c r="E46" s="29"/>
      <c r="F46" s="29"/>
    </row>
    <row r="47" spans="1:6" ht="12.75">
      <c r="A47" s="13"/>
      <c r="B47" s="28"/>
      <c r="C47" s="29"/>
      <c r="D47" s="29"/>
      <c r="E47" s="29"/>
      <c r="F47" s="29"/>
    </row>
    <row r="48" spans="1:6" ht="12.75">
      <c r="A48" s="13"/>
      <c r="B48" s="28"/>
      <c r="C48" s="29"/>
      <c r="D48" s="29"/>
      <c r="E48" s="29"/>
      <c r="F48" s="29"/>
    </row>
    <row r="49" spans="2:6" ht="12.75">
      <c r="B49" s="28"/>
      <c r="C49" s="29"/>
      <c r="D49" s="29"/>
      <c r="E49" s="29"/>
      <c r="F49" s="29"/>
    </row>
    <row r="50" spans="2:6" ht="12.75">
      <c r="B50" s="28"/>
      <c r="C50" s="29"/>
      <c r="D50" s="29"/>
      <c r="E50" s="29"/>
      <c r="F50" s="29"/>
    </row>
    <row r="51" spans="2:6" ht="12.75">
      <c r="B51" s="28"/>
      <c r="C51" s="29"/>
      <c r="D51" s="29"/>
      <c r="E51" s="29"/>
      <c r="F51" s="29"/>
    </row>
    <row r="52" spans="2:6" ht="12.75">
      <c r="B52" s="28"/>
      <c r="C52" s="29"/>
      <c r="D52" s="29"/>
      <c r="E52" s="29"/>
      <c r="F52" s="29"/>
    </row>
    <row r="53" spans="2:6" ht="12.75">
      <c r="B53" s="28"/>
      <c r="C53" s="29"/>
      <c r="D53" s="29"/>
      <c r="E53" s="29"/>
      <c r="F53" s="29"/>
    </row>
    <row r="54" spans="2:6" ht="12.75">
      <c r="B54" s="28"/>
      <c r="C54" s="29"/>
      <c r="D54" s="29"/>
      <c r="E54" s="29"/>
      <c r="F54" s="29"/>
    </row>
    <row r="55" spans="2:6" ht="12.75">
      <c r="B55" s="28"/>
      <c r="C55" s="29"/>
      <c r="D55" s="29"/>
      <c r="E55" s="29"/>
      <c r="F55" s="29"/>
    </row>
    <row r="56" spans="2:6" ht="12.75">
      <c r="B56" s="28"/>
      <c r="C56" s="29"/>
      <c r="D56" s="29"/>
      <c r="E56" s="29"/>
      <c r="F56" s="29"/>
    </row>
    <row r="57" spans="2:6" ht="12.75">
      <c r="B57" s="28"/>
      <c r="C57" s="29"/>
      <c r="D57" s="29"/>
      <c r="E57" s="29"/>
      <c r="F57" s="29"/>
    </row>
    <row r="58" spans="2:6" ht="12.75">
      <c r="B58" s="28"/>
      <c r="C58" s="29"/>
      <c r="D58" s="29"/>
      <c r="E58" s="29"/>
      <c r="F58" s="29"/>
    </row>
    <row r="59" spans="2:6" ht="12.75">
      <c r="B59" s="28"/>
      <c r="C59" s="29"/>
      <c r="D59" s="29"/>
      <c r="E59" s="29"/>
      <c r="F59" s="29"/>
    </row>
    <row r="60" spans="2:6" ht="12.75">
      <c r="B60" s="28"/>
      <c r="C60" s="29"/>
      <c r="D60" s="29"/>
      <c r="E60" s="29"/>
      <c r="F60" s="29"/>
    </row>
    <row r="61" spans="2:6" ht="12.75">
      <c r="B61" s="28"/>
      <c r="C61" s="29"/>
      <c r="D61" s="29"/>
      <c r="E61" s="29"/>
      <c r="F61" s="29"/>
    </row>
    <row r="62" spans="2:6" ht="12.75">
      <c r="B62" s="28"/>
      <c r="C62" s="13"/>
      <c r="D62" s="13"/>
      <c r="E62" s="13"/>
      <c r="F62" s="13"/>
    </row>
    <row r="63" spans="2:6" ht="12.75">
      <c r="B63" s="28"/>
      <c r="C63" s="13"/>
      <c r="D63" s="13"/>
      <c r="E63" s="13"/>
      <c r="F63" s="13"/>
    </row>
    <row r="64" spans="2:6" ht="12.75">
      <c r="B64" s="28"/>
      <c r="C64" s="13"/>
      <c r="D64" s="13"/>
      <c r="E64" s="13"/>
      <c r="F64" s="13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</sheetData>
  <sheetProtection/>
  <mergeCells count="3">
    <mergeCell ref="A1:H1"/>
    <mergeCell ref="A28:A30"/>
    <mergeCell ref="E28:E30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J15" sqref="J15"/>
    </sheetView>
  </sheetViews>
  <sheetFormatPr defaultColWidth="12" defaultRowHeight="12.75"/>
  <cols>
    <col min="1" max="1" width="57.83203125" style="13" customWidth="1"/>
    <col min="2" max="2" width="13.16015625" style="13" customWidth="1"/>
    <col min="3" max="4" width="12.16015625" style="13" bestFit="1" customWidth="1"/>
    <col min="5" max="5" width="16.33203125" style="13" bestFit="1" customWidth="1"/>
    <col min="6" max="6" width="12.16015625" style="13" bestFit="1" customWidth="1"/>
    <col min="7" max="7" width="13.16015625" style="13" bestFit="1" customWidth="1"/>
    <col min="8" max="8" width="14.66015625" style="13" customWidth="1"/>
    <col min="9" max="9" width="13.66015625" style="13" customWidth="1"/>
    <col min="10" max="10" width="14.66015625" style="13" customWidth="1"/>
    <col min="11" max="11" width="15.66015625" style="13" customWidth="1"/>
    <col min="12" max="16384" width="12" style="13" customWidth="1"/>
  </cols>
  <sheetData>
    <row r="1" spans="1:11" ht="44.25" customHeight="1">
      <c r="A1" s="141" t="s">
        <v>183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</row>
    <row r="2" spans="1:11" ht="101.25">
      <c r="A2" s="2" t="s">
        <v>161</v>
      </c>
      <c r="B2" s="2" t="s">
        <v>162</v>
      </c>
      <c r="C2" s="2" t="s">
        <v>163</v>
      </c>
      <c r="D2" s="2" t="s">
        <v>164</v>
      </c>
      <c r="E2" s="2" t="s">
        <v>165</v>
      </c>
      <c r="F2" s="2" t="s">
        <v>166</v>
      </c>
      <c r="G2" s="2" t="s">
        <v>167</v>
      </c>
      <c r="H2" s="2" t="s">
        <v>168</v>
      </c>
      <c r="I2" s="2" t="s">
        <v>169</v>
      </c>
      <c r="J2" s="2" t="s">
        <v>170</v>
      </c>
      <c r="K2" s="2" t="s">
        <v>171</v>
      </c>
    </row>
    <row r="3" spans="1:11" ht="12.75">
      <c r="A3" s="30"/>
      <c r="B3" s="31"/>
      <c r="C3" s="31"/>
      <c r="D3" s="32"/>
      <c r="E3" s="33"/>
      <c r="F3" s="32"/>
      <c r="G3" s="33"/>
      <c r="H3" s="33"/>
      <c r="I3" s="33"/>
      <c r="J3" s="33"/>
      <c r="K3" s="33"/>
    </row>
    <row r="4" spans="1:11" ht="12.75">
      <c r="A4" s="21" t="s">
        <v>172</v>
      </c>
      <c r="B4" s="34"/>
      <c r="C4" s="34"/>
      <c r="D4" s="35"/>
      <c r="E4" s="36">
        <v>0</v>
      </c>
      <c r="F4" s="35"/>
      <c r="G4" s="36">
        <v>0</v>
      </c>
      <c r="H4" s="36">
        <v>0</v>
      </c>
      <c r="I4" s="36">
        <v>0</v>
      </c>
      <c r="J4" s="36">
        <v>0</v>
      </c>
      <c r="K4" s="36">
        <v>0</v>
      </c>
    </row>
    <row r="5" spans="1:11" ht="12.75">
      <c r="A5" s="37" t="s">
        <v>173</v>
      </c>
      <c r="B5" s="34"/>
      <c r="C5" s="34"/>
      <c r="D5" s="35"/>
      <c r="E5" s="17"/>
      <c r="F5" s="35"/>
      <c r="G5" s="17"/>
      <c r="H5" s="17"/>
      <c r="I5" s="17"/>
      <c r="J5" s="17"/>
      <c r="K5" s="17">
        <v>0</v>
      </c>
    </row>
    <row r="6" spans="1:11" ht="12.75">
      <c r="A6" s="37" t="s">
        <v>174</v>
      </c>
      <c r="B6" s="34"/>
      <c r="C6" s="34"/>
      <c r="D6" s="35"/>
      <c r="E6" s="17"/>
      <c r="F6" s="35"/>
      <c r="G6" s="17"/>
      <c r="H6" s="17"/>
      <c r="I6" s="17"/>
      <c r="J6" s="17"/>
      <c r="K6" s="17">
        <v>0</v>
      </c>
    </row>
    <row r="7" spans="1:11" ht="12.75">
      <c r="A7" s="37" t="s">
        <v>175</v>
      </c>
      <c r="B7" s="34"/>
      <c r="C7" s="34"/>
      <c r="D7" s="35"/>
      <c r="E7" s="17"/>
      <c r="F7" s="35"/>
      <c r="G7" s="17"/>
      <c r="H7" s="17"/>
      <c r="I7" s="17"/>
      <c r="J7" s="17"/>
      <c r="K7" s="17">
        <v>0</v>
      </c>
    </row>
    <row r="8" spans="1:11" ht="12.75">
      <c r="A8" s="37" t="s">
        <v>176</v>
      </c>
      <c r="B8" s="34"/>
      <c r="C8" s="34"/>
      <c r="D8" s="35"/>
      <c r="E8" s="17"/>
      <c r="F8" s="35"/>
      <c r="G8" s="17"/>
      <c r="H8" s="17"/>
      <c r="I8" s="17"/>
      <c r="J8" s="17"/>
      <c r="K8" s="17">
        <v>0</v>
      </c>
    </row>
    <row r="9" spans="1:11" ht="12.75">
      <c r="A9" s="37"/>
      <c r="B9" s="34"/>
      <c r="C9" s="34"/>
      <c r="D9" s="35"/>
      <c r="E9" s="17"/>
      <c r="F9" s="35"/>
      <c r="G9" s="17"/>
      <c r="H9" s="17"/>
      <c r="I9" s="17"/>
      <c r="J9" s="17"/>
      <c r="K9" s="17"/>
    </row>
    <row r="10" spans="1:11" ht="12.75">
      <c r="A10" s="21" t="s">
        <v>177</v>
      </c>
      <c r="B10" s="34"/>
      <c r="C10" s="34"/>
      <c r="D10" s="35"/>
      <c r="E10" s="36">
        <v>0</v>
      </c>
      <c r="F10" s="35"/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ht="12.75">
      <c r="A11" s="37" t="s">
        <v>178</v>
      </c>
      <c r="B11" s="38">
        <v>39597</v>
      </c>
      <c r="C11" s="38">
        <v>39693</v>
      </c>
      <c r="D11" s="38">
        <v>44076</v>
      </c>
      <c r="E11" s="39">
        <v>46000000</v>
      </c>
      <c r="F11" s="40">
        <v>144</v>
      </c>
      <c r="G11" s="39">
        <v>325400</v>
      </c>
      <c r="H11" s="127">
        <v>39487.03</v>
      </c>
      <c r="I11" s="127"/>
      <c r="J11" s="127">
        <v>43098200</v>
      </c>
      <c r="K11" s="127">
        <v>2901800</v>
      </c>
    </row>
    <row r="12" spans="1:11" ht="12.75">
      <c r="A12" s="37" t="s">
        <v>179</v>
      </c>
      <c r="B12" s="38">
        <v>41508</v>
      </c>
      <c r="C12" s="38">
        <v>41628</v>
      </c>
      <c r="D12" s="38">
        <v>47107</v>
      </c>
      <c r="E12" s="39">
        <v>60000000</v>
      </c>
      <c r="F12" s="40">
        <v>180</v>
      </c>
      <c r="G12" s="39">
        <v>337124.12</v>
      </c>
      <c r="H12" s="127">
        <v>325288.25</v>
      </c>
      <c r="I12" s="127"/>
      <c r="J12" s="127">
        <v>23590386.32</v>
      </c>
      <c r="K12" s="127">
        <v>36409613.68</v>
      </c>
    </row>
    <row r="13" spans="1:11" ht="12.75">
      <c r="A13" s="37" t="s">
        <v>180</v>
      </c>
      <c r="B13" s="38">
        <v>42731</v>
      </c>
      <c r="C13" s="38">
        <v>42731</v>
      </c>
      <c r="D13" s="38">
        <v>48184</v>
      </c>
      <c r="E13" s="39">
        <v>76023628.73</v>
      </c>
      <c r="F13" s="40">
        <v>174</v>
      </c>
      <c r="G13" s="39">
        <v>445023.88</v>
      </c>
      <c r="H13" s="127">
        <v>538127.46</v>
      </c>
      <c r="I13" s="127"/>
      <c r="J13" s="127">
        <v>11940185.48</v>
      </c>
      <c r="K13" s="127">
        <v>64083443.25</v>
      </c>
    </row>
    <row r="14" spans="1:11" ht="12.75">
      <c r="A14" s="37" t="s">
        <v>181</v>
      </c>
      <c r="B14" s="34"/>
      <c r="C14" s="34"/>
      <c r="D14" s="35"/>
      <c r="E14" s="17"/>
      <c r="F14" s="35"/>
      <c r="G14" s="17"/>
      <c r="H14" s="17"/>
      <c r="I14" s="17"/>
      <c r="J14" s="17"/>
      <c r="K14" s="17">
        <v>0</v>
      </c>
    </row>
    <row r="15" spans="1:11" ht="12.75">
      <c r="A15" s="37"/>
      <c r="B15" s="34"/>
      <c r="C15" s="34"/>
      <c r="D15" s="35"/>
      <c r="E15" s="17"/>
      <c r="F15" s="35"/>
      <c r="G15" s="17"/>
      <c r="H15" s="17"/>
      <c r="I15" s="17"/>
      <c r="J15" s="17"/>
      <c r="K15" s="17"/>
    </row>
    <row r="16" spans="1:11" ht="22.5">
      <c r="A16" s="21" t="s">
        <v>182</v>
      </c>
      <c r="B16" s="34"/>
      <c r="C16" s="34"/>
      <c r="D16" s="35"/>
      <c r="E16" s="36">
        <v>0</v>
      </c>
      <c r="F16" s="35"/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2.75">
      <c r="A17" s="25"/>
      <c r="B17" s="41"/>
      <c r="C17" s="41"/>
      <c r="D17" s="41"/>
      <c r="E17" s="41"/>
      <c r="F17" s="41"/>
      <c r="G17" s="41"/>
      <c r="H17" s="41"/>
      <c r="I17" s="41"/>
      <c r="J17" s="41"/>
      <c r="K17" s="41"/>
    </row>
  </sheetData>
  <sheetProtection/>
  <mergeCells count="1">
    <mergeCell ref="A1:K1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34">
      <selection activeCell="B25" sqref="B25"/>
    </sheetView>
  </sheetViews>
  <sheetFormatPr defaultColWidth="12" defaultRowHeight="12.75"/>
  <cols>
    <col min="1" max="1" width="1.0078125" style="43" customWidth="1"/>
    <col min="2" max="2" width="90.83203125" style="43" customWidth="1"/>
    <col min="3" max="5" width="16.83203125" style="43" customWidth="1"/>
    <col min="6" max="16384" width="12" style="43" customWidth="1"/>
  </cols>
  <sheetData>
    <row r="1" spans="1:5" ht="12.75" customHeight="1">
      <c r="A1" s="144" t="s">
        <v>254</v>
      </c>
      <c r="B1" s="145"/>
      <c r="C1" s="145"/>
      <c r="D1" s="145"/>
      <c r="E1" s="146"/>
    </row>
    <row r="2" spans="1:5" ht="12.75" customHeight="1">
      <c r="A2" s="147"/>
      <c r="B2" s="148"/>
      <c r="C2" s="148"/>
      <c r="D2" s="148"/>
      <c r="E2" s="149"/>
    </row>
    <row r="3" spans="1:5" ht="12.75" customHeight="1">
      <c r="A3" s="147"/>
      <c r="B3" s="148"/>
      <c r="C3" s="148"/>
      <c r="D3" s="148"/>
      <c r="E3" s="149"/>
    </row>
    <row r="4" spans="1:5" ht="12.75" customHeight="1">
      <c r="A4" s="150"/>
      <c r="B4" s="151"/>
      <c r="C4" s="151"/>
      <c r="D4" s="151"/>
      <c r="E4" s="152"/>
    </row>
    <row r="5" spans="1:5" ht="4.5" customHeight="1">
      <c r="A5" s="53"/>
      <c r="B5" s="54"/>
      <c r="C5" s="50"/>
      <c r="D5" s="50"/>
      <c r="E5" s="50"/>
    </row>
    <row r="6" spans="2:5" ht="30">
      <c r="B6" s="80" t="s">
        <v>0</v>
      </c>
      <c r="C6" s="81" t="s">
        <v>290</v>
      </c>
      <c r="D6" s="81" t="s">
        <v>189</v>
      </c>
      <c r="E6" s="81" t="s">
        <v>275</v>
      </c>
    </row>
    <row r="7" spans="2:5" ht="15">
      <c r="B7" s="82" t="s">
        <v>255</v>
      </c>
      <c r="C7" s="100">
        <f>SUM(C8:C10)</f>
        <v>784568697.4599999</v>
      </c>
      <c r="D7" s="100">
        <f>SUM(D8:D10)</f>
        <v>875380482.8299999</v>
      </c>
      <c r="E7" s="100">
        <f>SUM(E8:E10)</f>
        <v>875616929.05</v>
      </c>
    </row>
    <row r="8" spans="2:5" ht="12.75">
      <c r="B8" s="83" t="s">
        <v>256</v>
      </c>
      <c r="C8" s="101">
        <v>539692413.81</v>
      </c>
      <c r="D8" s="101">
        <v>555364555.13</v>
      </c>
      <c r="E8" s="101">
        <v>555192350.93</v>
      </c>
    </row>
    <row r="9" spans="2:5" ht="12.75">
      <c r="B9" s="83" t="s">
        <v>257</v>
      </c>
      <c r="C9" s="101">
        <v>244876283.65</v>
      </c>
      <c r="D9" s="101">
        <v>320015927.7</v>
      </c>
      <c r="E9" s="101">
        <v>320424578.12</v>
      </c>
    </row>
    <row r="10" spans="2:5" ht="12.75">
      <c r="B10" s="83" t="s">
        <v>258</v>
      </c>
      <c r="C10" s="101"/>
      <c r="D10" s="101"/>
      <c r="E10" s="101"/>
    </row>
    <row r="11" spans="2:5" ht="12.75">
      <c r="B11" s="84"/>
      <c r="C11" s="102"/>
      <c r="D11" s="102"/>
      <c r="E11" s="102"/>
    </row>
    <row r="12" spans="2:5" ht="15">
      <c r="B12" s="82" t="s">
        <v>291</v>
      </c>
      <c r="C12" s="100">
        <f>SUM(C13:C14)</f>
        <v>784568697.4599999</v>
      </c>
      <c r="D12" s="100">
        <f>SUM(D13:D14)</f>
        <v>834338290.96</v>
      </c>
      <c r="E12" s="100">
        <f>SUM(E13:E14)</f>
        <v>790498603.03</v>
      </c>
    </row>
    <row r="13" spans="2:5" ht="12.75">
      <c r="B13" s="83" t="s">
        <v>259</v>
      </c>
      <c r="C13" s="101">
        <v>539692413.81</v>
      </c>
      <c r="D13" s="101">
        <v>523059217.06</v>
      </c>
      <c r="E13" s="101">
        <v>487618877.8</v>
      </c>
    </row>
    <row r="14" spans="2:5" ht="12.75">
      <c r="B14" s="83" t="s">
        <v>260</v>
      </c>
      <c r="C14" s="101">
        <v>244876283.65</v>
      </c>
      <c r="D14" s="101">
        <v>311279073.9</v>
      </c>
      <c r="E14" s="101">
        <v>302879725.23</v>
      </c>
    </row>
    <row r="15" spans="2:5" ht="12.75">
      <c r="B15" s="84"/>
      <c r="C15" s="102"/>
      <c r="D15" s="102"/>
      <c r="E15" s="102"/>
    </row>
    <row r="16" spans="2:5" ht="15">
      <c r="B16" s="82" t="s">
        <v>261</v>
      </c>
      <c r="C16" s="103">
        <v>0</v>
      </c>
      <c r="D16" s="100">
        <f>D17+D18</f>
        <v>0</v>
      </c>
      <c r="E16" s="100">
        <f>E17+E18</f>
        <v>0</v>
      </c>
    </row>
    <row r="17" spans="2:5" ht="12.75">
      <c r="B17" s="83" t="s">
        <v>262</v>
      </c>
      <c r="C17" s="104">
        <v>0</v>
      </c>
      <c r="D17" s="101">
        <v>0</v>
      </c>
      <c r="E17" s="101">
        <v>0</v>
      </c>
    </row>
    <row r="18" spans="2:5" ht="12.75">
      <c r="B18" s="83" t="s">
        <v>263</v>
      </c>
      <c r="C18" s="104">
        <v>0</v>
      </c>
      <c r="D18" s="101">
        <v>0</v>
      </c>
      <c r="E18" s="105">
        <v>0</v>
      </c>
    </row>
    <row r="19" spans="2:5" ht="12.75">
      <c r="B19" s="84"/>
      <c r="C19" s="102"/>
      <c r="D19" s="102"/>
      <c r="E19" s="102"/>
    </row>
    <row r="20" spans="2:5" ht="15">
      <c r="B20" s="82" t="s">
        <v>264</v>
      </c>
      <c r="C20" s="100">
        <f>C7-C12+C16</f>
        <v>0</v>
      </c>
      <c r="D20" s="100">
        <f>D7-D12+D16</f>
        <v>41042191.869999886</v>
      </c>
      <c r="E20" s="100">
        <f>E7-E12+E16</f>
        <v>85118326.01999998</v>
      </c>
    </row>
    <row r="21" spans="2:5" ht="15">
      <c r="B21" s="82"/>
      <c r="C21" s="102"/>
      <c r="D21" s="102"/>
      <c r="E21" s="102"/>
    </row>
    <row r="22" spans="2:5" ht="15">
      <c r="B22" s="82" t="s">
        <v>265</v>
      </c>
      <c r="C22" s="100">
        <f>C20-C10</f>
        <v>0</v>
      </c>
      <c r="D22" s="100">
        <f>D20-D10</f>
        <v>41042191.869999886</v>
      </c>
      <c r="E22" s="100">
        <f>E20-E10</f>
        <v>85118326.01999998</v>
      </c>
    </row>
    <row r="23" spans="2:5" ht="15">
      <c r="B23" s="82"/>
      <c r="C23" s="106"/>
      <c r="D23" s="106"/>
      <c r="E23" s="106"/>
    </row>
    <row r="24" spans="2:5" ht="30">
      <c r="B24" s="85" t="s">
        <v>266</v>
      </c>
      <c r="C24" s="100">
        <f>C22-C16</f>
        <v>0</v>
      </c>
      <c r="D24" s="100">
        <f>D22-D16</f>
        <v>41042191.869999886</v>
      </c>
      <c r="E24" s="100">
        <f>E22-E16</f>
        <v>85118326.01999998</v>
      </c>
    </row>
    <row r="25" spans="2:5" ht="15">
      <c r="B25" s="86"/>
      <c r="C25" s="107"/>
      <c r="D25" s="107"/>
      <c r="E25" s="107"/>
    </row>
    <row r="26" spans="2:5" ht="12.75">
      <c r="B26" s="87"/>
      <c r="C26" s="108"/>
      <c r="D26" s="108"/>
      <c r="E26" s="108"/>
    </row>
    <row r="27" spans="2:5" ht="15">
      <c r="B27" s="80" t="s">
        <v>267</v>
      </c>
      <c r="C27" s="109" t="s">
        <v>268</v>
      </c>
      <c r="D27" s="109" t="s">
        <v>189</v>
      </c>
      <c r="E27" s="109" t="s">
        <v>269</v>
      </c>
    </row>
    <row r="28" spans="2:5" ht="15">
      <c r="B28" s="82" t="s">
        <v>270</v>
      </c>
      <c r="C28" s="110">
        <f>SUM(C29:C30)</f>
        <v>1229015.8</v>
      </c>
      <c r="D28" s="110">
        <f>SUM(D29:D30)</f>
        <v>522872.07</v>
      </c>
      <c r="E28" s="110">
        <f>SUM(E29:E30)</f>
        <v>522872.07</v>
      </c>
    </row>
    <row r="29" spans="2:5" ht="12.75">
      <c r="B29" s="83" t="s">
        <v>271</v>
      </c>
      <c r="C29" s="111">
        <v>0</v>
      </c>
      <c r="D29" s="111">
        <v>0</v>
      </c>
      <c r="E29" s="111">
        <v>0</v>
      </c>
    </row>
    <row r="30" spans="2:5" ht="12.75">
      <c r="B30" s="83" t="s">
        <v>272</v>
      </c>
      <c r="C30" s="111">
        <v>1229015.8</v>
      </c>
      <c r="D30" s="111">
        <v>522872.07</v>
      </c>
      <c r="E30" s="111">
        <v>522872.07</v>
      </c>
    </row>
    <row r="31" spans="2:5" ht="12.75">
      <c r="B31" s="90"/>
      <c r="C31" s="112"/>
      <c r="D31" s="112"/>
      <c r="E31" s="112"/>
    </row>
    <row r="32" spans="2:5" ht="15">
      <c r="B32" s="82" t="s">
        <v>273</v>
      </c>
      <c r="C32" s="110">
        <f>C24+C28</f>
        <v>1229015.8</v>
      </c>
      <c r="D32" s="110">
        <f>D24+D28</f>
        <v>41565063.939999886</v>
      </c>
      <c r="E32" s="110">
        <f>E24+E28</f>
        <v>85641198.08999997</v>
      </c>
    </row>
    <row r="33" spans="2:5" ht="12.75">
      <c r="B33" s="92"/>
      <c r="C33" s="113"/>
      <c r="D33" s="113"/>
      <c r="E33" s="113"/>
    </row>
    <row r="34" spans="2:5" ht="12.75">
      <c r="B34" s="87"/>
      <c r="C34" s="108"/>
      <c r="D34" s="108"/>
      <c r="E34" s="108"/>
    </row>
    <row r="35" spans="2:5" ht="24">
      <c r="B35" s="80" t="s">
        <v>267</v>
      </c>
      <c r="C35" s="109" t="s">
        <v>274</v>
      </c>
      <c r="D35" s="109" t="s">
        <v>189</v>
      </c>
      <c r="E35" s="109" t="s">
        <v>275</v>
      </c>
    </row>
    <row r="36" spans="2:5" ht="15">
      <c r="B36" s="82" t="s">
        <v>276</v>
      </c>
      <c r="C36" s="110">
        <f>SUM(C37:C38)</f>
        <v>0</v>
      </c>
      <c r="D36" s="110">
        <f>SUM(D37:D38)</f>
        <v>0</v>
      </c>
      <c r="E36" s="110">
        <f>SUM(E37:E38)</f>
        <v>0</v>
      </c>
    </row>
    <row r="37" spans="2:5" ht="12.75">
      <c r="B37" s="83" t="s">
        <v>277</v>
      </c>
      <c r="C37" s="111"/>
      <c r="D37" s="111"/>
      <c r="E37" s="111"/>
    </row>
    <row r="38" spans="2:5" ht="12.75">
      <c r="B38" s="83" t="s">
        <v>278</v>
      </c>
      <c r="C38" s="111"/>
      <c r="D38" s="111"/>
      <c r="E38" s="111"/>
    </row>
    <row r="39" spans="2:5" ht="15">
      <c r="B39" s="82" t="s">
        <v>279</v>
      </c>
      <c r="C39" s="110">
        <f>SUM(C40:C41)</f>
        <v>4060992</v>
      </c>
      <c r="D39" s="110">
        <f>SUM(D40:D41)</f>
        <v>28904800</v>
      </c>
      <c r="E39" s="110">
        <f>SUM(E40:E41)</f>
        <v>28904800</v>
      </c>
    </row>
    <row r="40" spans="2:5" ht="12.75">
      <c r="B40" s="83" t="s">
        <v>280</v>
      </c>
      <c r="C40" s="111">
        <v>0</v>
      </c>
      <c r="D40" s="111">
        <v>25000000</v>
      </c>
      <c r="E40" s="111">
        <v>25000000</v>
      </c>
    </row>
    <row r="41" spans="2:5" ht="12.75">
      <c r="B41" s="83" t="s">
        <v>281</v>
      </c>
      <c r="C41" s="111">
        <v>4060992</v>
      </c>
      <c r="D41" s="111">
        <v>3904800</v>
      </c>
      <c r="E41" s="111">
        <v>3904800</v>
      </c>
    </row>
    <row r="42" spans="2:5" ht="12.75">
      <c r="B42" s="90"/>
      <c r="C42" s="112"/>
      <c r="D42" s="112"/>
      <c r="E42" s="112"/>
    </row>
    <row r="43" spans="2:5" ht="15">
      <c r="B43" s="82" t="s">
        <v>282</v>
      </c>
      <c r="C43" s="110">
        <f>C36-C39</f>
        <v>-4060992</v>
      </c>
      <c r="D43" s="110">
        <f>D36-D39</f>
        <v>-28904800</v>
      </c>
      <c r="E43" s="110">
        <f>E36-E39</f>
        <v>-28904800</v>
      </c>
    </row>
    <row r="44" spans="2:5" ht="15">
      <c r="B44" s="94"/>
      <c r="C44" s="114"/>
      <c r="D44" s="114"/>
      <c r="E44" s="114"/>
    </row>
    <row r="45" spans="2:5" ht="12.75">
      <c r="B45" s="42"/>
      <c r="C45" s="108"/>
      <c r="D45" s="108"/>
      <c r="E45" s="108"/>
    </row>
    <row r="46" spans="2:5" ht="24">
      <c r="B46" s="80" t="s">
        <v>267</v>
      </c>
      <c r="C46" s="109" t="s">
        <v>274</v>
      </c>
      <c r="D46" s="109" t="s">
        <v>189</v>
      </c>
      <c r="E46" s="109" t="s">
        <v>275</v>
      </c>
    </row>
    <row r="47" spans="2:5" ht="12.75">
      <c r="B47" s="95" t="s">
        <v>283</v>
      </c>
      <c r="C47" s="115">
        <v>539692413.81</v>
      </c>
      <c r="D47" s="115">
        <v>555364555.13</v>
      </c>
      <c r="E47" s="115">
        <v>555192350.93</v>
      </c>
    </row>
    <row r="48" spans="2:5" ht="30">
      <c r="B48" s="96" t="s">
        <v>284</v>
      </c>
      <c r="C48" s="110">
        <f>C49-C50</f>
        <v>0</v>
      </c>
      <c r="D48" s="110">
        <f>D49-D50</f>
        <v>-25000000</v>
      </c>
      <c r="E48" s="110">
        <f>E49-E50</f>
        <v>-25000000</v>
      </c>
    </row>
    <row r="49" spans="2:5" ht="12.75">
      <c r="B49" s="97" t="s">
        <v>277</v>
      </c>
      <c r="C49" s="111"/>
      <c r="D49" s="111"/>
      <c r="E49" s="111"/>
    </row>
    <row r="50" spans="2:5" ht="12.75">
      <c r="B50" s="97" t="s">
        <v>280</v>
      </c>
      <c r="C50" s="111">
        <v>0</v>
      </c>
      <c r="D50" s="111">
        <v>25000000</v>
      </c>
      <c r="E50" s="111">
        <v>25000000</v>
      </c>
    </row>
    <row r="51" spans="2:5" ht="12.75">
      <c r="B51" s="90"/>
      <c r="C51" s="112"/>
      <c r="D51" s="112"/>
      <c r="E51" s="112"/>
    </row>
    <row r="52" spans="2:5" ht="12.75">
      <c r="B52" s="83" t="s">
        <v>259</v>
      </c>
      <c r="C52" s="111">
        <v>539692413.81</v>
      </c>
      <c r="D52" s="111">
        <v>523059217.06</v>
      </c>
      <c r="E52" s="111">
        <v>487618877.8</v>
      </c>
    </row>
    <row r="53" spans="2:5" ht="12.75">
      <c r="B53" s="90"/>
      <c r="C53" s="112"/>
      <c r="D53" s="112"/>
      <c r="E53" s="112"/>
    </row>
    <row r="54" spans="2:5" ht="12.75">
      <c r="B54" s="83" t="s">
        <v>262</v>
      </c>
      <c r="C54" s="116"/>
      <c r="D54" s="111">
        <v>0</v>
      </c>
      <c r="E54" s="111">
        <v>0</v>
      </c>
    </row>
    <row r="55" spans="2:5" ht="12.75">
      <c r="B55" s="90"/>
      <c r="C55" s="112"/>
      <c r="D55" s="112"/>
      <c r="E55" s="112"/>
    </row>
    <row r="56" spans="2:5" ht="30">
      <c r="B56" s="85" t="s">
        <v>292</v>
      </c>
      <c r="C56" s="110">
        <f>C47+C48-C52-C54</f>
        <v>0</v>
      </c>
      <c r="D56" s="110">
        <f>D47+D48-D52+D54</f>
        <v>7305338.069999993</v>
      </c>
      <c r="E56" s="110">
        <f>E47+E48-E52+E54</f>
        <v>42573473.129999936</v>
      </c>
    </row>
    <row r="57" spans="2:5" ht="15">
      <c r="B57" s="98"/>
      <c r="C57" s="117"/>
      <c r="D57" s="117"/>
      <c r="E57" s="117"/>
    </row>
    <row r="58" spans="2:5" ht="30">
      <c r="B58" s="85" t="s">
        <v>285</v>
      </c>
      <c r="C58" s="110">
        <f>C56-C48</f>
        <v>0</v>
      </c>
      <c r="D58" s="110">
        <f>D56-D48</f>
        <v>32305338.069999993</v>
      </c>
      <c r="E58" s="110">
        <f>E56-E48</f>
        <v>67573473.12999994</v>
      </c>
    </row>
    <row r="59" spans="2:5" ht="12.75">
      <c r="B59" s="92"/>
      <c r="C59" s="114"/>
      <c r="D59" s="114"/>
      <c r="E59" s="114"/>
    </row>
    <row r="60" spans="2:5" ht="12.75">
      <c r="B60" s="42"/>
      <c r="C60" s="108"/>
      <c r="D60" s="108"/>
      <c r="E60" s="108"/>
    </row>
    <row r="61" spans="2:5" ht="24">
      <c r="B61" s="80" t="s">
        <v>267</v>
      </c>
      <c r="C61" s="109" t="s">
        <v>274</v>
      </c>
      <c r="D61" s="109" t="s">
        <v>189</v>
      </c>
      <c r="E61" s="109" t="s">
        <v>275</v>
      </c>
    </row>
    <row r="62" spans="2:5" ht="12.75">
      <c r="B62" s="95" t="s">
        <v>257</v>
      </c>
      <c r="C62" s="118">
        <v>244876283.65</v>
      </c>
      <c r="D62" s="118">
        <v>320015927.7</v>
      </c>
      <c r="E62" s="118">
        <v>320424578.12</v>
      </c>
    </row>
    <row r="63" spans="2:5" ht="30">
      <c r="B63" s="96" t="s">
        <v>286</v>
      </c>
      <c r="C63" s="100">
        <f>C64-C65</f>
        <v>-4060992</v>
      </c>
      <c r="D63" s="100">
        <f>D64-D65</f>
        <v>-3904800</v>
      </c>
      <c r="E63" s="100">
        <f>E64-E65</f>
        <v>-3904800</v>
      </c>
    </row>
    <row r="64" spans="2:5" ht="12.75">
      <c r="B64" s="97" t="s">
        <v>278</v>
      </c>
      <c r="C64" s="101"/>
      <c r="D64" s="101"/>
      <c r="E64" s="101"/>
    </row>
    <row r="65" spans="2:5" ht="12.75">
      <c r="B65" s="97" t="s">
        <v>281</v>
      </c>
      <c r="C65" s="101">
        <v>4060992</v>
      </c>
      <c r="D65" s="101">
        <v>3904800</v>
      </c>
      <c r="E65" s="101">
        <v>3904800</v>
      </c>
    </row>
    <row r="66" spans="2:5" ht="12.75">
      <c r="B66" s="90"/>
      <c r="C66" s="102"/>
      <c r="D66" s="102"/>
      <c r="E66" s="102"/>
    </row>
    <row r="67" spans="2:5" ht="12.75">
      <c r="B67" s="83" t="s">
        <v>287</v>
      </c>
      <c r="C67" s="101">
        <v>244876283.65</v>
      </c>
      <c r="D67" s="101">
        <v>311279073.9</v>
      </c>
      <c r="E67" s="101">
        <v>302879725.23</v>
      </c>
    </row>
    <row r="68" spans="2:5" ht="12.75">
      <c r="B68" s="90"/>
      <c r="C68" s="102"/>
      <c r="D68" s="102"/>
      <c r="E68" s="102"/>
    </row>
    <row r="69" spans="2:5" ht="12.75">
      <c r="B69" s="83" t="s">
        <v>263</v>
      </c>
      <c r="C69" s="119">
        <v>0</v>
      </c>
      <c r="D69" s="101">
        <v>0</v>
      </c>
      <c r="E69" s="101">
        <v>0</v>
      </c>
    </row>
    <row r="70" spans="2:5" ht="12.75">
      <c r="B70" s="90"/>
      <c r="C70" s="102"/>
      <c r="D70" s="102"/>
      <c r="E70" s="102"/>
    </row>
    <row r="71" spans="2:5" ht="30">
      <c r="B71" s="85" t="s">
        <v>293</v>
      </c>
      <c r="C71" s="100">
        <f>C62+C63-C67+C69</f>
        <v>-4060992</v>
      </c>
      <c r="D71" s="100">
        <f>D62+D63-D67+D69</f>
        <v>4832053.800000012</v>
      </c>
      <c r="E71" s="100">
        <f>E62+E63-E67+E69</f>
        <v>13640052.889999986</v>
      </c>
    </row>
    <row r="72" spans="2:5" ht="12.75">
      <c r="B72" s="90"/>
      <c r="C72" s="102"/>
      <c r="D72" s="102"/>
      <c r="E72" s="102"/>
    </row>
    <row r="73" spans="2:5" ht="30">
      <c r="B73" s="85" t="s">
        <v>288</v>
      </c>
      <c r="C73" s="100">
        <f>C71-C63</f>
        <v>0</v>
      </c>
      <c r="D73" s="100">
        <f>D71-D63</f>
        <v>8736853.800000012</v>
      </c>
      <c r="E73" s="100">
        <f>E71-E63</f>
        <v>17544852.889999986</v>
      </c>
    </row>
    <row r="74" spans="2:5" ht="12.75">
      <c r="B74" s="92"/>
      <c r="C74" s="120"/>
      <c r="D74" s="120"/>
      <c r="E74" s="120"/>
    </row>
  </sheetData>
  <sheetProtection/>
  <mergeCells count="1">
    <mergeCell ref="A1:E4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3">
      <selection activeCell="E6" sqref="E6:E13"/>
    </sheetView>
  </sheetViews>
  <sheetFormatPr defaultColWidth="12" defaultRowHeight="12.75"/>
  <cols>
    <col min="1" max="1" width="68.5" style="0" customWidth="1"/>
    <col min="2" max="2" width="17.83203125" style="0" bestFit="1" customWidth="1"/>
    <col min="3" max="3" width="16.66015625" style="0" bestFit="1" customWidth="1"/>
    <col min="4" max="6" width="17.83203125" style="0" bestFit="1" customWidth="1"/>
    <col min="7" max="7" width="16.66015625" style="0" bestFit="1" customWidth="1"/>
  </cols>
  <sheetData>
    <row r="1" spans="1:7" ht="52.5" customHeight="1">
      <c r="A1" s="153" t="s">
        <v>184</v>
      </c>
      <c r="B1" s="135"/>
      <c r="C1" s="135"/>
      <c r="D1" s="135"/>
      <c r="E1" s="135"/>
      <c r="F1" s="135"/>
      <c r="G1" s="136"/>
    </row>
    <row r="2" spans="1:7" ht="12.75">
      <c r="A2" s="44"/>
      <c r="B2" s="154" t="s">
        <v>185</v>
      </c>
      <c r="C2" s="154"/>
      <c r="D2" s="154"/>
      <c r="E2" s="154"/>
      <c r="F2" s="154"/>
      <c r="G2" s="45"/>
    </row>
    <row r="3" spans="1:7" ht="22.5">
      <c r="A3" s="46" t="s">
        <v>0</v>
      </c>
      <c r="B3" s="47" t="s">
        <v>186</v>
      </c>
      <c r="C3" s="48" t="s">
        <v>187</v>
      </c>
      <c r="D3" s="47" t="s">
        <v>188</v>
      </c>
      <c r="E3" s="47" t="s">
        <v>189</v>
      </c>
      <c r="F3" s="47" t="s">
        <v>190</v>
      </c>
      <c r="G3" s="46" t="s">
        <v>191</v>
      </c>
    </row>
    <row r="4" spans="1:7" ht="12.75">
      <c r="A4" s="49"/>
      <c r="B4" s="50"/>
      <c r="C4" s="50"/>
      <c r="D4" s="50"/>
      <c r="E4" s="50"/>
      <c r="F4" s="50"/>
      <c r="G4" s="50"/>
    </row>
    <row r="5" spans="1:7" ht="12.75">
      <c r="A5" s="51" t="s">
        <v>192</v>
      </c>
      <c r="B5" s="52"/>
      <c r="C5" s="52"/>
      <c r="D5" s="52"/>
      <c r="E5" s="52"/>
      <c r="F5" s="52"/>
      <c r="G5" s="52"/>
    </row>
    <row r="6" spans="1:7" ht="15">
      <c r="A6" s="83" t="s">
        <v>193</v>
      </c>
      <c r="B6" s="89">
        <v>105612000</v>
      </c>
      <c r="C6" s="89">
        <v>-3947253.52</v>
      </c>
      <c r="D6" s="93">
        <f>B6+C6</f>
        <v>101664746.48</v>
      </c>
      <c r="E6" s="129">
        <v>101664746.48</v>
      </c>
      <c r="F6" s="89">
        <v>101666530.48</v>
      </c>
      <c r="G6" s="93">
        <f>F6-B6</f>
        <v>-3945469.519999996</v>
      </c>
    </row>
    <row r="7" spans="1:7" ht="15">
      <c r="A7" s="83" t="s">
        <v>194</v>
      </c>
      <c r="B7" s="89">
        <v>0</v>
      </c>
      <c r="C7" s="89">
        <v>0</v>
      </c>
      <c r="D7" s="93">
        <f aca="true" t="shared" si="0" ref="D7:D12">B7+C7</f>
        <v>0</v>
      </c>
      <c r="E7" s="129">
        <v>0</v>
      </c>
      <c r="F7" s="89">
        <v>0</v>
      </c>
      <c r="G7" s="93">
        <f aca="true" t="shared" si="1" ref="G7:G36">F7-B7</f>
        <v>0</v>
      </c>
    </row>
    <row r="8" spans="1:7" ht="15">
      <c r="A8" s="83" t="s">
        <v>195</v>
      </c>
      <c r="B8" s="89">
        <v>0</v>
      </c>
      <c r="C8" s="89">
        <v>0</v>
      </c>
      <c r="D8" s="93">
        <f t="shared" si="0"/>
        <v>0</v>
      </c>
      <c r="E8" s="129">
        <v>0</v>
      </c>
      <c r="F8" s="89">
        <v>0</v>
      </c>
      <c r="G8" s="93">
        <f t="shared" si="1"/>
        <v>0</v>
      </c>
    </row>
    <row r="9" spans="1:7" ht="15">
      <c r="A9" s="83" t="s">
        <v>196</v>
      </c>
      <c r="B9" s="89">
        <v>89403600</v>
      </c>
      <c r="C9" s="89">
        <v>-24597623.48</v>
      </c>
      <c r="D9" s="93">
        <f t="shared" si="0"/>
        <v>64805976.519999996</v>
      </c>
      <c r="E9" s="129">
        <v>64805976.39</v>
      </c>
      <c r="F9" s="89">
        <v>64805976.39</v>
      </c>
      <c r="G9" s="93">
        <f t="shared" si="1"/>
        <v>-24597623.61</v>
      </c>
    </row>
    <row r="10" spans="1:7" ht="15">
      <c r="A10" s="83" t="s">
        <v>197</v>
      </c>
      <c r="B10" s="89">
        <v>9890400</v>
      </c>
      <c r="C10" s="89">
        <v>3117529.68</v>
      </c>
      <c r="D10" s="93">
        <f t="shared" si="0"/>
        <v>13007929.68</v>
      </c>
      <c r="E10" s="129">
        <v>13007929.68</v>
      </c>
      <c r="F10" s="89">
        <v>13007929.68</v>
      </c>
      <c r="G10" s="93">
        <f t="shared" si="1"/>
        <v>3117529.6799999997</v>
      </c>
    </row>
    <row r="11" spans="1:7" ht="15">
      <c r="A11" s="83" t="s">
        <v>198</v>
      </c>
      <c r="B11" s="89">
        <v>34944000</v>
      </c>
      <c r="C11" s="89">
        <v>-8677809.08</v>
      </c>
      <c r="D11" s="93">
        <f t="shared" si="0"/>
        <v>26266190.92</v>
      </c>
      <c r="E11" s="129">
        <v>26265912.67</v>
      </c>
      <c r="F11" s="89">
        <v>26091924.47</v>
      </c>
      <c r="G11" s="93">
        <f t="shared" si="1"/>
        <v>-8852075.530000001</v>
      </c>
    </row>
    <row r="12" spans="1:7" ht="15">
      <c r="A12" s="83" t="s">
        <v>199</v>
      </c>
      <c r="B12" s="89">
        <v>0</v>
      </c>
      <c r="C12" s="89">
        <v>0</v>
      </c>
      <c r="D12" s="93">
        <f t="shared" si="0"/>
        <v>0</v>
      </c>
      <c r="E12" s="129">
        <v>0</v>
      </c>
      <c r="F12" s="89">
        <v>0</v>
      </c>
      <c r="G12" s="93">
        <f t="shared" si="1"/>
        <v>0</v>
      </c>
    </row>
    <row r="13" spans="1:7" ht="12.75">
      <c r="A13" s="121" t="s">
        <v>200</v>
      </c>
      <c r="B13" s="93">
        <f>SUM(B14:B24)</f>
        <v>299842413.81</v>
      </c>
      <c r="C13" s="93">
        <f>SUM(C14:C24)</f>
        <v>52063136.85</v>
      </c>
      <c r="D13" s="93">
        <f>SUM(D14:D24)</f>
        <v>351905550.66</v>
      </c>
      <c r="E13" s="130">
        <f>SUM(E14:E24)</f>
        <v>351905550.66</v>
      </c>
      <c r="F13" s="93">
        <f>SUM(F14:F24)</f>
        <v>351905550.66</v>
      </c>
      <c r="G13" s="93">
        <f t="shared" si="1"/>
        <v>52063136.850000024</v>
      </c>
    </row>
    <row r="14" spans="1:7" ht="15">
      <c r="A14" s="122" t="s">
        <v>201</v>
      </c>
      <c r="B14" s="89">
        <v>299842413.81</v>
      </c>
      <c r="C14" s="89">
        <v>52063136.85</v>
      </c>
      <c r="D14" s="93">
        <f aca="true" t="shared" si="2" ref="D14:D24">B14+C14</f>
        <v>351905550.66</v>
      </c>
      <c r="E14" s="89">
        <v>351905550.66</v>
      </c>
      <c r="F14" s="89">
        <v>351905550.66</v>
      </c>
      <c r="G14" s="93">
        <f t="shared" si="1"/>
        <v>52063136.850000024</v>
      </c>
    </row>
    <row r="15" spans="1:7" ht="12.75">
      <c r="A15" s="122" t="s">
        <v>202</v>
      </c>
      <c r="B15" s="93"/>
      <c r="C15" s="93"/>
      <c r="D15" s="93">
        <f t="shared" si="2"/>
        <v>0</v>
      </c>
      <c r="E15" s="93"/>
      <c r="F15" s="93"/>
      <c r="G15" s="93">
        <f t="shared" si="1"/>
        <v>0</v>
      </c>
    </row>
    <row r="16" spans="1:7" ht="12.75">
      <c r="A16" s="122" t="s">
        <v>203</v>
      </c>
      <c r="B16" s="93"/>
      <c r="C16" s="93"/>
      <c r="D16" s="93">
        <f t="shared" si="2"/>
        <v>0</v>
      </c>
      <c r="E16" s="93"/>
      <c r="F16" s="93"/>
      <c r="G16" s="93">
        <f t="shared" si="1"/>
        <v>0</v>
      </c>
    </row>
    <row r="17" spans="1:7" ht="12.75">
      <c r="A17" s="122" t="s">
        <v>204</v>
      </c>
      <c r="B17" s="93"/>
      <c r="C17" s="93"/>
      <c r="D17" s="93">
        <f t="shared" si="2"/>
        <v>0</v>
      </c>
      <c r="E17" s="93"/>
      <c r="F17" s="93"/>
      <c r="G17" s="93">
        <f t="shared" si="1"/>
        <v>0</v>
      </c>
    </row>
    <row r="18" spans="1:7" ht="12.75">
      <c r="A18" s="122" t="s">
        <v>205</v>
      </c>
      <c r="B18" s="93"/>
      <c r="C18" s="93"/>
      <c r="D18" s="93">
        <f t="shared" si="2"/>
        <v>0</v>
      </c>
      <c r="E18" s="93"/>
      <c r="F18" s="93"/>
      <c r="G18" s="93">
        <f t="shared" si="1"/>
        <v>0</v>
      </c>
    </row>
    <row r="19" spans="1:7" ht="12.75">
      <c r="A19" s="122" t="s">
        <v>206</v>
      </c>
      <c r="B19" s="93"/>
      <c r="C19" s="93"/>
      <c r="D19" s="93">
        <f t="shared" si="2"/>
        <v>0</v>
      </c>
      <c r="E19" s="93"/>
      <c r="F19" s="93"/>
      <c r="G19" s="93">
        <f t="shared" si="1"/>
        <v>0</v>
      </c>
    </row>
    <row r="20" spans="1:7" ht="12.75">
      <c r="A20" s="122" t="s">
        <v>207</v>
      </c>
      <c r="B20" s="93"/>
      <c r="C20" s="93"/>
      <c r="D20" s="93">
        <f t="shared" si="2"/>
        <v>0</v>
      </c>
      <c r="E20" s="93"/>
      <c r="F20" s="93"/>
      <c r="G20" s="93">
        <f t="shared" si="1"/>
        <v>0</v>
      </c>
    </row>
    <row r="21" spans="1:7" ht="12.75">
      <c r="A21" s="122" t="s">
        <v>208</v>
      </c>
      <c r="B21" s="93"/>
      <c r="C21" s="93"/>
      <c r="D21" s="93">
        <f t="shared" si="2"/>
        <v>0</v>
      </c>
      <c r="E21" s="93"/>
      <c r="F21" s="93"/>
      <c r="G21" s="93">
        <f t="shared" si="1"/>
        <v>0</v>
      </c>
    </row>
    <row r="22" spans="1:7" ht="12.75">
      <c r="A22" s="122" t="s">
        <v>209</v>
      </c>
      <c r="B22" s="93"/>
      <c r="C22" s="93"/>
      <c r="D22" s="93">
        <f t="shared" si="2"/>
        <v>0</v>
      </c>
      <c r="E22" s="93"/>
      <c r="F22" s="93"/>
      <c r="G22" s="93">
        <f t="shared" si="1"/>
        <v>0</v>
      </c>
    </row>
    <row r="23" spans="1:7" ht="12.75">
      <c r="A23" s="122" t="s">
        <v>210</v>
      </c>
      <c r="B23" s="93"/>
      <c r="C23" s="93"/>
      <c r="D23" s="93">
        <f t="shared" si="2"/>
        <v>0</v>
      </c>
      <c r="E23" s="93"/>
      <c r="F23" s="93"/>
      <c r="G23" s="93">
        <f t="shared" si="1"/>
        <v>0</v>
      </c>
    </row>
    <row r="24" spans="1:7" ht="12.75">
      <c r="A24" s="122" t="s">
        <v>211</v>
      </c>
      <c r="B24" s="93"/>
      <c r="C24" s="93"/>
      <c r="D24" s="93">
        <f t="shared" si="2"/>
        <v>0</v>
      </c>
      <c r="E24" s="93"/>
      <c r="F24" s="93"/>
      <c r="G24" s="93">
        <f t="shared" si="1"/>
        <v>0</v>
      </c>
    </row>
    <row r="25" spans="1:7" ht="12.75">
      <c r="A25" s="83" t="s">
        <v>212</v>
      </c>
      <c r="B25" s="93">
        <f>SUM(B26:B30)</f>
        <v>0</v>
      </c>
      <c r="C25" s="93">
        <f>SUM(C26:C30)</f>
        <v>0</v>
      </c>
      <c r="D25" s="93">
        <f>SUM(D26:D30)</f>
        <v>0</v>
      </c>
      <c r="E25" s="93">
        <f>SUM(E26:E30)</f>
        <v>0</v>
      </c>
      <c r="F25" s="93">
        <f>SUM(F26:F30)</f>
        <v>0</v>
      </c>
      <c r="G25" s="93">
        <f t="shared" si="1"/>
        <v>0</v>
      </c>
    </row>
    <row r="26" spans="1:7" ht="15">
      <c r="A26" s="122" t="s">
        <v>213</v>
      </c>
      <c r="B26" s="89">
        <v>0</v>
      </c>
      <c r="C26" s="89">
        <v>0</v>
      </c>
      <c r="D26" s="93">
        <f aca="true" t="shared" si="3" ref="D26:D33">B26+C26</f>
        <v>0</v>
      </c>
      <c r="E26" s="89">
        <v>0</v>
      </c>
      <c r="F26" s="89">
        <v>0</v>
      </c>
      <c r="G26" s="93">
        <f t="shared" si="1"/>
        <v>0</v>
      </c>
    </row>
    <row r="27" spans="1:7" ht="12.75">
      <c r="A27" s="122" t="s">
        <v>214</v>
      </c>
      <c r="B27" s="93"/>
      <c r="C27" s="93"/>
      <c r="D27" s="93">
        <f t="shared" si="3"/>
        <v>0</v>
      </c>
      <c r="E27" s="93"/>
      <c r="F27" s="93"/>
      <c r="G27" s="93">
        <f t="shared" si="1"/>
        <v>0</v>
      </c>
    </row>
    <row r="28" spans="1:7" ht="12.75">
      <c r="A28" s="122" t="s">
        <v>215</v>
      </c>
      <c r="B28" s="93"/>
      <c r="C28" s="93"/>
      <c r="D28" s="93">
        <f t="shared" si="3"/>
        <v>0</v>
      </c>
      <c r="E28" s="93"/>
      <c r="F28" s="93"/>
      <c r="G28" s="93">
        <f t="shared" si="1"/>
        <v>0</v>
      </c>
    </row>
    <row r="29" spans="1:7" ht="12.75">
      <c r="A29" s="122" t="s">
        <v>216</v>
      </c>
      <c r="B29" s="93"/>
      <c r="C29" s="93"/>
      <c r="D29" s="93">
        <f t="shared" si="3"/>
        <v>0</v>
      </c>
      <c r="E29" s="93"/>
      <c r="F29" s="93"/>
      <c r="G29" s="93">
        <f t="shared" si="1"/>
        <v>0</v>
      </c>
    </row>
    <row r="30" spans="1:7" ht="12.75">
      <c r="A30" s="122" t="s">
        <v>217</v>
      </c>
      <c r="B30" s="93"/>
      <c r="C30" s="93"/>
      <c r="D30" s="93">
        <f t="shared" si="3"/>
        <v>0</v>
      </c>
      <c r="E30" s="93"/>
      <c r="F30" s="93"/>
      <c r="G30" s="93">
        <f t="shared" si="1"/>
        <v>0</v>
      </c>
    </row>
    <row r="31" spans="1:7" ht="15">
      <c r="A31" s="83" t="s">
        <v>218</v>
      </c>
      <c r="B31" s="89">
        <v>0</v>
      </c>
      <c r="C31" s="89">
        <v>0</v>
      </c>
      <c r="D31" s="93">
        <f t="shared" si="3"/>
        <v>0</v>
      </c>
      <c r="E31" s="89">
        <v>0</v>
      </c>
      <c r="F31" s="89">
        <v>0</v>
      </c>
      <c r="G31" s="93">
        <f t="shared" si="1"/>
        <v>0</v>
      </c>
    </row>
    <row r="32" spans="1:7" ht="12.75">
      <c r="A32" s="83" t="s">
        <v>219</v>
      </c>
      <c r="B32" s="93">
        <f>B33</f>
        <v>0</v>
      </c>
      <c r="C32" s="93">
        <f>C33</f>
        <v>842433.36</v>
      </c>
      <c r="D32" s="93">
        <f t="shared" si="3"/>
        <v>842433.36</v>
      </c>
      <c r="E32" s="93">
        <f>E33</f>
        <v>790801.12</v>
      </c>
      <c r="F32" s="93">
        <f>F33</f>
        <v>790801.12</v>
      </c>
      <c r="G32" s="93">
        <f t="shared" si="1"/>
        <v>790801.12</v>
      </c>
    </row>
    <row r="33" spans="1:7" ht="15">
      <c r="A33" s="122" t="s">
        <v>220</v>
      </c>
      <c r="B33" s="89">
        <v>0</v>
      </c>
      <c r="C33" s="89">
        <v>842433.36</v>
      </c>
      <c r="D33" s="93">
        <f t="shared" si="3"/>
        <v>842433.36</v>
      </c>
      <c r="E33" s="89">
        <v>790801.12</v>
      </c>
      <c r="F33" s="89">
        <v>790801.12</v>
      </c>
      <c r="G33" s="93">
        <f t="shared" si="1"/>
        <v>790801.12</v>
      </c>
    </row>
    <row r="34" spans="1:7" ht="12.75">
      <c r="A34" s="83" t="s">
        <v>221</v>
      </c>
      <c r="B34" s="93">
        <f>B35+B36</f>
        <v>0</v>
      </c>
      <c r="C34" s="93">
        <f>C35+C36</f>
        <v>0</v>
      </c>
      <c r="D34" s="93">
        <f>D35+D36</f>
        <v>0</v>
      </c>
      <c r="E34" s="93">
        <f>E35+E36</f>
        <v>0</v>
      </c>
      <c r="F34" s="93">
        <f>F35+F36</f>
        <v>0</v>
      </c>
      <c r="G34" s="93">
        <f t="shared" si="1"/>
        <v>0</v>
      </c>
    </row>
    <row r="35" spans="1:7" ht="12.75">
      <c r="A35" s="122" t="s">
        <v>222</v>
      </c>
      <c r="B35" s="93"/>
      <c r="C35" s="93"/>
      <c r="D35" s="93">
        <f>B35+C35</f>
        <v>0</v>
      </c>
      <c r="E35" s="93"/>
      <c r="F35" s="93"/>
      <c r="G35" s="93">
        <f t="shared" si="1"/>
        <v>0</v>
      </c>
    </row>
    <row r="36" spans="1:7" ht="12.75">
      <c r="A36" s="122" t="s">
        <v>223</v>
      </c>
      <c r="B36" s="93"/>
      <c r="C36" s="93"/>
      <c r="D36" s="93">
        <f>B36+C36</f>
        <v>0</v>
      </c>
      <c r="E36" s="93"/>
      <c r="F36" s="93"/>
      <c r="G36" s="93">
        <f t="shared" si="1"/>
        <v>0</v>
      </c>
    </row>
    <row r="37" spans="1:7" ht="12.75">
      <c r="A37" s="90"/>
      <c r="B37" s="93"/>
      <c r="C37" s="93"/>
      <c r="D37" s="93"/>
      <c r="E37" s="93"/>
      <c r="F37" s="93"/>
      <c r="G37" s="93"/>
    </row>
    <row r="38" spans="1:7" ht="15">
      <c r="A38" s="82" t="s">
        <v>224</v>
      </c>
      <c r="B38" s="88">
        <f aca="true" t="shared" si="4" ref="B38:G38">B6+B7+B8+B9+B10+B11+B12+B13+B25++B31+B32+B34</f>
        <v>539692413.81</v>
      </c>
      <c r="C38" s="88">
        <f t="shared" si="4"/>
        <v>18800413.810000002</v>
      </c>
      <c r="D38" s="88">
        <f t="shared" si="4"/>
        <v>558492827.62</v>
      </c>
      <c r="E38" s="88">
        <f t="shared" si="4"/>
        <v>558440917.0000001</v>
      </c>
      <c r="F38" s="88">
        <f t="shared" si="4"/>
        <v>558268712.8000001</v>
      </c>
      <c r="G38" s="88">
        <f t="shared" si="4"/>
        <v>18576298.99000003</v>
      </c>
    </row>
    <row r="39" spans="1:7" ht="15">
      <c r="A39" s="82" t="s">
        <v>225</v>
      </c>
      <c r="B39" s="123"/>
      <c r="C39" s="123"/>
      <c r="D39" s="123"/>
      <c r="E39" s="123"/>
      <c r="F39" s="123"/>
      <c r="G39" s="88">
        <f>IF((F38-B38)&lt;0,0,(F38-B38))</f>
        <v>18576298.99000013</v>
      </c>
    </row>
    <row r="40" spans="1:7" ht="12.75">
      <c r="A40" s="90"/>
      <c r="B40" s="91"/>
      <c r="C40" s="91"/>
      <c r="D40" s="91"/>
      <c r="E40" s="91"/>
      <c r="F40" s="91"/>
      <c r="G40" s="91"/>
    </row>
    <row r="41" spans="1:7" ht="15">
      <c r="A41" s="82" t="s">
        <v>226</v>
      </c>
      <c r="B41" s="91"/>
      <c r="C41" s="91"/>
      <c r="D41" s="91"/>
      <c r="E41" s="91"/>
      <c r="F41" s="91"/>
      <c r="G41" s="91"/>
    </row>
    <row r="42" spans="1:7" ht="12.75">
      <c r="A42" s="83" t="s">
        <v>227</v>
      </c>
      <c r="B42" s="93">
        <f>SUM(B43:B50)</f>
        <v>244876283.65</v>
      </c>
      <c r="C42" s="93">
        <f>SUM(C43:C50)</f>
        <v>12609674.350000001</v>
      </c>
      <c r="D42" s="93">
        <f>SUM(D43:D50)</f>
        <v>257485958</v>
      </c>
      <c r="E42" s="128">
        <f>SUM(E43:E50)</f>
        <v>257485958</v>
      </c>
      <c r="F42" s="93">
        <f>SUM(F43:F50)</f>
        <v>257485958</v>
      </c>
      <c r="G42" s="93">
        <f>F42-B42</f>
        <v>12609674.349999994</v>
      </c>
    </row>
    <row r="43" spans="1:7" ht="25.5">
      <c r="A43" s="124" t="s">
        <v>228</v>
      </c>
      <c r="B43" s="93"/>
      <c r="C43" s="93"/>
      <c r="D43" s="93">
        <f>B43+C43</f>
        <v>0</v>
      </c>
      <c r="E43" s="93"/>
      <c r="F43" s="93"/>
      <c r="G43" s="93">
        <f>F43-B43</f>
        <v>0</v>
      </c>
    </row>
    <row r="44" spans="1:7" ht="12.75">
      <c r="A44" s="124" t="s">
        <v>229</v>
      </c>
      <c r="B44" s="93"/>
      <c r="C44" s="93"/>
      <c r="D44" s="93">
        <f aca="true" t="shared" si="5" ref="D44:D50">B44+C44</f>
        <v>0</v>
      </c>
      <c r="E44" s="93"/>
      <c r="F44" s="93"/>
      <c r="G44" s="93">
        <f>F44-B44</f>
        <v>0</v>
      </c>
    </row>
    <row r="45" spans="1:7" ht="15">
      <c r="A45" s="124" t="s">
        <v>230</v>
      </c>
      <c r="B45" s="89">
        <v>72376161.03</v>
      </c>
      <c r="C45" s="89">
        <v>175296.97</v>
      </c>
      <c r="D45" s="93">
        <f t="shared" si="5"/>
        <v>72551458</v>
      </c>
      <c r="E45" s="88">
        <v>72551458</v>
      </c>
      <c r="F45" s="89">
        <v>72551458</v>
      </c>
      <c r="G45" s="93">
        <f>F45-B45</f>
        <v>175296.9699999988</v>
      </c>
    </row>
    <row r="46" spans="1:7" ht="38.25">
      <c r="A46" s="124" t="s">
        <v>231</v>
      </c>
      <c r="B46" s="89">
        <v>172500122.62</v>
      </c>
      <c r="C46" s="89">
        <v>12434377.38</v>
      </c>
      <c r="D46" s="93">
        <f t="shared" si="5"/>
        <v>184934500</v>
      </c>
      <c r="E46" s="88">
        <v>184934500</v>
      </c>
      <c r="F46" s="89">
        <v>184934500</v>
      </c>
      <c r="G46" s="93">
        <f>F46-B46</f>
        <v>12434377.379999995</v>
      </c>
    </row>
    <row r="47" spans="1:7" ht="12.75">
      <c r="A47" s="124" t="s">
        <v>232</v>
      </c>
      <c r="B47" s="93"/>
      <c r="C47" s="93"/>
      <c r="D47" s="93">
        <f t="shared" si="5"/>
        <v>0</v>
      </c>
      <c r="E47" s="93"/>
      <c r="F47" s="93"/>
      <c r="G47" s="93">
        <f aca="true" t="shared" si="6" ref="G47:G60">F47-B47</f>
        <v>0</v>
      </c>
    </row>
    <row r="48" spans="1:7" ht="25.5">
      <c r="A48" s="124" t="s">
        <v>233</v>
      </c>
      <c r="B48" s="93"/>
      <c r="C48" s="93"/>
      <c r="D48" s="93">
        <f t="shared" si="5"/>
        <v>0</v>
      </c>
      <c r="E48" s="93"/>
      <c r="F48" s="93"/>
      <c r="G48" s="93">
        <f t="shared" si="6"/>
        <v>0</v>
      </c>
    </row>
    <row r="49" spans="1:7" ht="25.5">
      <c r="A49" s="125" t="s">
        <v>234</v>
      </c>
      <c r="B49" s="93"/>
      <c r="C49" s="93"/>
      <c r="D49" s="93">
        <f t="shared" si="5"/>
        <v>0</v>
      </c>
      <c r="E49" s="93"/>
      <c r="F49" s="93"/>
      <c r="G49" s="93">
        <f t="shared" si="6"/>
        <v>0</v>
      </c>
    </row>
    <row r="50" spans="1:7" ht="12.75">
      <c r="A50" s="122" t="s">
        <v>235</v>
      </c>
      <c r="B50" s="93"/>
      <c r="C50" s="93"/>
      <c r="D50" s="93">
        <f t="shared" si="5"/>
        <v>0</v>
      </c>
      <c r="E50" s="93"/>
      <c r="F50" s="93"/>
      <c r="G50" s="93">
        <f t="shared" si="6"/>
        <v>0</v>
      </c>
    </row>
    <row r="51" spans="1:7" ht="12.75">
      <c r="A51" s="83" t="s">
        <v>236</v>
      </c>
      <c r="B51" s="93">
        <f>SUM(B52:B55)</f>
        <v>0</v>
      </c>
      <c r="C51" s="93">
        <f>SUM(C52:C55)</f>
        <v>41561497.11</v>
      </c>
      <c r="D51" s="93">
        <f>SUM(D52:D55)</f>
        <v>41561497.11</v>
      </c>
      <c r="E51" s="128">
        <f>SUM(E52:E55)</f>
        <v>62529969.7</v>
      </c>
      <c r="F51" s="93">
        <f>SUM(F52:F55)</f>
        <v>62938620.12</v>
      </c>
      <c r="G51" s="93">
        <f t="shared" si="6"/>
        <v>62938620.12</v>
      </c>
    </row>
    <row r="52" spans="1:7" ht="12.75">
      <c r="A52" s="125" t="s">
        <v>237</v>
      </c>
      <c r="B52" s="93"/>
      <c r="C52" s="93"/>
      <c r="D52" s="93">
        <f>B52+C52</f>
        <v>0</v>
      </c>
      <c r="E52" s="93"/>
      <c r="F52" s="93"/>
      <c r="G52" s="93">
        <f t="shared" si="6"/>
        <v>0</v>
      </c>
    </row>
    <row r="53" spans="1:7" ht="12.75">
      <c r="A53" s="124" t="s">
        <v>238</v>
      </c>
      <c r="B53" s="93"/>
      <c r="C53" s="93"/>
      <c r="D53" s="93">
        <f>B53+C53</f>
        <v>0</v>
      </c>
      <c r="E53" s="93"/>
      <c r="F53" s="93"/>
      <c r="G53" s="93">
        <f t="shared" si="6"/>
        <v>0</v>
      </c>
    </row>
    <row r="54" spans="1:7" ht="12.75">
      <c r="A54" s="124" t="s">
        <v>239</v>
      </c>
      <c r="B54" s="93"/>
      <c r="C54" s="93"/>
      <c r="D54" s="93">
        <f>B54+C54</f>
        <v>0</v>
      </c>
      <c r="E54" s="93"/>
      <c r="F54" s="93"/>
      <c r="G54" s="93">
        <f t="shared" si="6"/>
        <v>0</v>
      </c>
    </row>
    <row r="55" spans="1:7" ht="15">
      <c r="A55" s="125" t="s">
        <v>240</v>
      </c>
      <c r="B55" s="89">
        <v>0</v>
      </c>
      <c r="C55" s="89">
        <v>41561497.11</v>
      </c>
      <c r="D55" s="93">
        <f>B55+C55</f>
        <v>41561497.11</v>
      </c>
      <c r="E55" s="89">
        <v>62529969.7</v>
      </c>
      <c r="F55" s="89">
        <v>62938620.12</v>
      </c>
      <c r="G55" s="93">
        <f t="shared" si="6"/>
        <v>62938620.12</v>
      </c>
    </row>
    <row r="56" spans="1:7" ht="12.75">
      <c r="A56" s="83" t="s">
        <v>241</v>
      </c>
      <c r="B56" s="93">
        <f>B57+B58</f>
        <v>0</v>
      </c>
      <c r="C56" s="93">
        <f>C57+C58</f>
        <v>0</v>
      </c>
      <c r="D56" s="93">
        <f>D57+D58</f>
        <v>0</v>
      </c>
      <c r="E56" s="93">
        <f>E57+E58</f>
        <v>0</v>
      </c>
      <c r="F56" s="93">
        <f>F57+F58</f>
        <v>0</v>
      </c>
      <c r="G56" s="93">
        <f t="shared" si="6"/>
        <v>0</v>
      </c>
    </row>
    <row r="57" spans="1:7" ht="25.5">
      <c r="A57" s="124" t="s">
        <v>242</v>
      </c>
      <c r="B57" s="93"/>
      <c r="C57" s="93"/>
      <c r="D57" s="93">
        <f>B57+C57</f>
        <v>0</v>
      </c>
      <c r="E57" s="93"/>
      <c r="F57" s="93"/>
      <c r="G57" s="93">
        <f t="shared" si="6"/>
        <v>0</v>
      </c>
    </row>
    <row r="58" spans="1:7" ht="12.75">
      <c r="A58" s="124" t="s">
        <v>243</v>
      </c>
      <c r="B58" s="93"/>
      <c r="C58" s="93"/>
      <c r="D58" s="93">
        <f>B58+C58</f>
        <v>0</v>
      </c>
      <c r="E58" s="93"/>
      <c r="F58" s="93"/>
      <c r="G58" s="93">
        <f t="shared" si="6"/>
        <v>0</v>
      </c>
    </row>
    <row r="59" spans="1:7" ht="12.75">
      <c r="A59" s="83" t="s">
        <v>244</v>
      </c>
      <c r="B59" s="93"/>
      <c r="C59" s="93"/>
      <c r="D59" s="93">
        <f>B59+C59</f>
        <v>0</v>
      </c>
      <c r="E59" s="93"/>
      <c r="F59" s="93"/>
      <c r="G59" s="93">
        <f t="shared" si="6"/>
        <v>0</v>
      </c>
    </row>
    <row r="60" spans="1:7" ht="12.75">
      <c r="A60" s="83" t="s">
        <v>245</v>
      </c>
      <c r="B60" s="93"/>
      <c r="C60" s="93"/>
      <c r="D60" s="93">
        <f>B60+C60</f>
        <v>0</v>
      </c>
      <c r="E60" s="93"/>
      <c r="F60" s="93"/>
      <c r="G60" s="93">
        <f t="shared" si="6"/>
        <v>0</v>
      </c>
    </row>
    <row r="61" spans="1:7" ht="12.75">
      <c r="A61" s="90"/>
      <c r="B61" s="91"/>
      <c r="C61" s="91"/>
      <c r="D61" s="91"/>
      <c r="E61" s="91"/>
      <c r="F61" s="91"/>
      <c r="G61" s="91"/>
    </row>
    <row r="62" spans="1:7" ht="15">
      <c r="A62" s="82" t="s">
        <v>246</v>
      </c>
      <c r="B62" s="88">
        <f>B42+B51+B56+B59+B60</f>
        <v>244876283.65</v>
      </c>
      <c r="C62" s="88">
        <f>C42+C51+C56+C59+C60</f>
        <v>54171171.46</v>
      </c>
      <c r="D62" s="88">
        <f>D42+D51+D56+D59+D60</f>
        <v>299047455.11</v>
      </c>
      <c r="E62" s="88">
        <f>E42+E51+E56+E59+E60</f>
        <v>320015927.7</v>
      </c>
      <c r="F62" s="88">
        <f>F42+F51+F56+F59+F60</f>
        <v>320424578.12</v>
      </c>
      <c r="G62" s="88">
        <f>F62-B62</f>
        <v>75548294.47</v>
      </c>
    </row>
    <row r="63" spans="1:7" ht="12.75">
      <c r="A63" s="90"/>
      <c r="B63" s="91"/>
      <c r="C63" s="91"/>
      <c r="D63" s="91"/>
      <c r="E63" s="91"/>
      <c r="F63" s="91"/>
      <c r="G63" s="91"/>
    </row>
    <row r="64" spans="1:7" ht="15">
      <c r="A64" s="82" t="s">
        <v>247</v>
      </c>
      <c r="B64" s="88">
        <f aca="true" t="shared" si="7" ref="B64:G64">B65</f>
        <v>0</v>
      </c>
      <c r="C64" s="88">
        <f t="shared" si="7"/>
        <v>0</v>
      </c>
      <c r="D64" s="88">
        <f t="shared" si="7"/>
        <v>0</v>
      </c>
      <c r="E64" s="88">
        <f t="shared" si="7"/>
        <v>0</v>
      </c>
      <c r="F64" s="88">
        <f t="shared" si="7"/>
        <v>0</v>
      </c>
      <c r="G64" s="88">
        <f t="shared" si="7"/>
        <v>0</v>
      </c>
    </row>
    <row r="65" spans="1:7" ht="15">
      <c r="A65" s="83" t="s">
        <v>248</v>
      </c>
      <c r="B65" s="89">
        <v>0</v>
      </c>
      <c r="C65" s="89">
        <v>0</v>
      </c>
      <c r="D65" s="93">
        <f>B65+C65</f>
        <v>0</v>
      </c>
      <c r="E65" s="89">
        <v>0</v>
      </c>
      <c r="F65" s="89">
        <v>0</v>
      </c>
      <c r="G65" s="93">
        <f>F65-B65</f>
        <v>0</v>
      </c>
    </row>
    <row r="66" spans="1:7" ht="12.75">
      <c r="A66" s="90"/>
      <c r="B66" s="91"/>
      <c r="C66" s="91"/>
      <c r="D66" s="91"/>
      <c r="E66" s="91"/>
      <c r="F66" s="91"/>
      <c r="G66" s="91"/>
    </row>
    <row r="67" spans="1:7" ht="15">
      <c r="A67" s="82" t="s">
        <v>249</v>
      </c>
      <c r="B67" s="88">
        <f aca="true" t="shared" si="8" ref="B67:G67">B38+B62+B64</f>
        <v>784568697.4599999</v>
      </c>
      <c r="C67" s="88">
        <f t="shared" si="8"/>
        <v>72971585.27000001</v>
      </c>
      <c r="D67" s="88">
        <f t="shared" si="8"/>
        <v>857540282.73</v>
      </c>
      <c r="E67" s="88">
        <f t="shared" si="8"/>
        <v>878456844.7</v>
      </c>
      <c r="F67" s="88">
        <f t="shared" si="8"/>
        <v>878693290.9200001</v>
      </c>
      <c r="G67" s="88">
        <f t="shared" si="8"/>
        <v>94124593.46000002</v>
      </c>
    </row>
    <row r="68" spans="1:7" ht="12.75">
      <c r="A68" s="90"/>
      <c r="B68" s="91"/>
      <c r="C68" s="91"/>
      <c r="D68" s="91"/>
      <c r="E68" s="91"/>
      <c r="F68" s="91"/>
      <c r="G68" s="91"/>
    </row>
    <row r="69" spans="1:7" ht="15">
      <c r="A69" s="82" t="s">
        <v>250</v>
      </c>
      <c r="B69" s="91"/>
      <c r="C69" s="91"/>
      <c r="D69" s="91"/>
      <c r="E69" s="91"/>
      <c r="F69" s="91"/>
      <c r="G69" s="91"/>
    </row>
    <row r="70" spans="1:7" ht="25.5">
      <c r="A70" s="126" t="s">
        <v>251</v>
      </c>
      <c r="B70" s="89">
        <v>0</v>
      </c>
      <c r="C70" s="89">
        <v>0</v>
      </c>
      <c r="D70" s="93">
        <f>B70+C70</f>
        <v>0</v>
      </c>
      <c r="E70" s="89">
        <v>0</v>
      </c>
      <c r="F70" s="89">
        <v>0</v>
      </c>
      <c r="G70" s="93">
        <f>F70-B70</f>
        <v>0</v>
      </c>
    </row>
    <row r="71" spans="1:7" ht="25.5">
      <c r="A71" s="126" t="s">
        <v>252</v>
      </c>
      <c r="B71" s="89">
        <v>0</v>
      </c>
      <c r="C71" s="89">
        <v>0</v>
      </c>
      <c r="D71" s="93">
        <f>B71+C71</f>
        <v>0</v>
      </c>
      <c r="E71" s="89">
        <v>0</v>
      </c>
      <c r="F71" s="89">
        <v>0</v>
      </c>
      <c r="G71" s="93">
        <f>F71-B71</f>
        <v>0</v>
      </c>
    </row>
    <row r="72" spans="1:7" ht="15">
      <c r="A72" s="85" t="s">
        <v>253</v>
      </c>
      <c r="B72" s="88">
        <f aca="true" t="shared" si="9" ref="B72:G72">B70+B71</f>
        <v>0</v>
      </c>
      <c r="C72" s="88">
        <f t="shared" si="9"/>
        <v>0</v>
      </c>
      <c r="D72" s="88">
        <f t="shared" si="9"/>
        <v>0</v>
      </c>
      <c r="E72" s="88">
        <f t="shared" si="9"/>
        <v>0</v>
      </c>
      <c r="F72" s="88">
        <f t="shared" si="9"/>
        <v>0</v>
      </c>
      <c r="G72" s="88">
        <f t="shared" si="9"/>
        <v>0</v>
      </c>
    </row>
    <row r="73" spans="1:7" ht="12.75">
      <c r="A73" s="92"/>
      <c r="B73" s="99"/>
      <c r="C73" s="99"/>
      <c r="D73" s="99"/>
      <c r="E73" s="99"/>
      <c r="F73" s="99"/>
      <c r="G73" s="99"/>
    </row>
  </sheetData>
  <sheetProtection/>
  <mergeCells count="2">
    <mergeCell ref="A1:G1"/>
    <mergeCell ref="B2:F2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uaip1</cp:lastModifiedBy>
  <cp:lastPrinted>2020-02-10T16:10:55Z</cp:lastPrinted>
  <dcterms:created xsi:type="dcterms:W3CDTF">2017-01-11T17:17:46Z</dcterms:created>
  <dcterms:modified xsi:type="dcterms:W3CDTF">2020-02-10T16:32:00Z</dcterms:modified>
  <cp:category/>
  <cp:version/>
  <cp:contentType/>
  <cp:contentStatus/>
</cp:coreProperties>
</file>